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IO 03 - Úprava stávajícíh..." sheetId="2" r:id="rId2"/>
    <sheet name="IO 04.1 - Přeložka potoka" sheetId="3" r:id="rId3"/>
    <sheet name="IO 04.2 - Zatrubnění náhonu" sheetId="4" r:id="rId4"/>
    <sheet name="ON - Vedlejší náklady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'IO 03 - Úprava stávajícíh...'!$C$120:$K$150</definedName>
    <definedName name="_xlnm.Print_Area" localSheetId="1">'IO 03 - Úprava stávajícíh...'!$C$4:$J$76,'IO 03 - Úprava stávajícíh...'!$C$82:$J$102,'IO 03 - Úprava stávajícíh...'!$C$108:$K$150</definedName>
    <definedName name="_xlnm.Print_Titles" localSheetId="1">'IO 03 - Úprava stávajícíh...'!$120:$120</definedName>
    <definedName name="_xlnm._FilterDatabase" localSheetId="2" hidden="1">'IO 04.1 - Přeložka potoka'!$C$121:$K$247</definedName>
    <definedName name="_xlnm.Print_Area" localSheetId="2">'IO 04.1 - Přeložka potoka'!$C$4:$J$76,'IO 04.1 - Přeložka potoka'!$C$82:$J$103,'IO 04.1 - Přeložka potoka'!$C$109:$K$247</definedName>
    <definedName name="_xlnm.Print_Titles" localSheetId="2">'IO 04.1 - Přeložka potoka'!$121:$121</definedName>
    <definedName name="_xlnm._FilterDatabase" localSheetId="3" hidden="1">'IO 04.2 - Zatrubnění náhonu'!$C$122:$K$321</definedName>
    <definedName name="_xlnm.Print_Area" localSheetId="3">'IO 04.2 - Zatrubnění náhonu'!$C$4:$J$76,'IO 04.2 - Zatrubnění náhonu'!$C$82:$J$104,'IO 04.2 - Zatrubnění náhonu'!$C$110:$K$321</definedName>
    <definedName name="_xlnm.Print_Titles" localSheetId="3">'IO 04.2 - Zatrubnění náhonu'!$122:$122</definedName>
    <definedName name="_xlnm._FilterDatabase" localSheetId="4" hidden="1">'ON - Vedlejší náklady'!$C$119:$K$136</definedName>
    <definedName name="_xlnm.Print_Area" localSheetId="4">'ON - Vedlejší náklady'!$C$4:$J$76,'ON - Vedlejší náklady'!$C$82:$J$101,'ON - Vedlejší náklady'!$C$107:$K$136</definedName>
    <definedName name="_xlnm.Print_Titles" localSheetId="4">'ON - Vedlejší náklady'!$119:$119</definedName>
  </definedNames>
  <calcPr/>
</workbook>
</file>

<file path=xl/calcChain.xml><?xml version="1.0" encoding="utf-8"?>
<calcChain xmlns="http://schemas.openxmlformats.org/spreadsheetml/2006/main">
  <c i="5" r="J37"/>
  <c r="J36"/>
  <c i="1" r="AY98"/>
  <c i="5" r="J35"/>
  <c i="1" r="AX98"/>
  <c i="5" r="BI134"/>
  <c r="BH134"/>
  <c r="BG134"/>
  <c r="BF134"/>
  <c r="T134"/>
  <c r="T133"/>
  <c r="R134"/>
  <c r="R133"/>
  <c r="P134"/>
  <c r="P133"/>
  <c r="BK134"/>
  <c r="BK133"/>
  <c r="J133"/>
  <c r="J134"/>
  <c r="BE134"/>
  <c r="J100"/>
  <c r="BI129"/>
  <c r="BH129"/>
  <c r="BG129"/>
  <c r="BF129"/>
  <c r="T129"/>
  <c r="T128"/>
  <c r="R129"/>
  <c r="R128"/>
  <c r="P129"/>
  <c r="P128"/>
  <c r="BK129"/>
  <c r="BK128"/>
  <c r="J128"/>
  <c r="J129"/>
  <c r="BE129"/>
  <c r="J99"/>
  <c r="BI125"/>
  <c r="BH125"/>
  <c r="BG125"/>
  <c r="BF125"/>
  <c r="T125"/>
  <c r="R125"/>
  <c r="P125"/>
  <c r="BK125"/>
  <c r="J125"/>
  <c r="BE125"/>
  <c r="BI123"/>
  <c r="F37"/>
  <c i="1" r="BD98"/>
  <c i="5" r="BH123"/>
  <c r="F36"/>
  <c i="1" r="BC98"/>
  <c i="5" r="BG123"/>
  <c r="F35"/>
  <c i="1" r="BB98"/>
  <c i="5" r="BF123"/>
  <c r="J34"/>
  <c i="1" r="AW98"/>
  <c i="5" r="F34"/>
  <c i="1" r="BA98"/>
  <c i="5" r="T123"/>
  <c r="T122"/>
  <c r="T121"/>
  <c r="T120"/>
  <c r="R123"/>
  <c r="R122"/>
  <c r="R121"/>
  <c r="R120"/>
  <c r="P123"/>
  <c r="P122"/>
  <c r="P121"/>
  <c r="P120"/>
  <c i="1" r="AU98"/>
  <c i="5" r="BK123"/>
  <c r="BK122"/>
  <c r="J122"/>
  <c r="BK121"/>
  <c r="J121"/>
  <c r="BK120"/>
  <c r="J120"/>
  <c r="J96"/>
  <c r="J30"/>
  <c i="1" r="AG98"/>
  <c i="5" r="J123"/>
  <c r="BE123"/>
  <c r="J33"/>
  <c i="1" r="AV98"/>
  <c i="5" r="F33"/>
  <c i="1" r="AZ98"/>
  <c i="5" r="J98"/>
  <c r="J97"/>
  <c r="F114"/>
  <c r="E112"/>
  <c r="F89"/>
  <c r="E87"/>
  <c r="J39"/>
  <c r="J24"/>
  <c r="E24"/>
  <c r="J117"/>
  <c r="J92"/>
  <c r="J23"/>
  <c r="J21"/>
  <c r="E21"/>
  <c r="J116"/>
  <c r="J91"/>
  <c r="J20"/>
  <c r="J18"/>
  <c r="E18"/>
  <c r="F117"/>
  <c r="F92"/>
  <c r="J17"/>
  <c r="J15"/>
  <c r="E15"/>
  <c r="F116"/>
  <c r="F91"/>
  <c r="J14"/>
  <c r="J12"/>
  <c r="J114"/>
  <c r="J89"/>
  <c r="E7"/>
  <c r="E110"/>
  <c r="E85"/>
  <c i="4" r="J37"/>
  <c r="J36"/>
  <c i="1" r="AY97"/>
  <c i="4" r="J35"/>
  <c i="1" r="AX97"/>
  <c i="4" r="BI320"/>
  <c r="BH320"/>
  <c r="BG320"/>
  <c r="BF320"/>
  <c r="T320"/>
  <c r="T319"/>
  <c r="R320"/>
  <c r="R319"/>
  <c r="P320"/>
  <c r="P319"/>
  <c r="BK320"/>
  <c r="BK319"/>
  <c r="J319"/>
  <c r="J320"/>
  <c r="BE320"/>
  <c r="J103"/>
  <c r="BI315"/>
  <c r="BH315"/>
  <c r="BG315"/>
  <c r="BF315"/>
  <c r="T315"/>
  <c r="R315"/>
  <c r="P315"/>
  <c r="BK315"/>
  <c r="J315"/>
  <c r="BE315"/>
  <c r="BI312"/>
  <c r="BH312"/>
  <c r="BG312"/>
  <c r="BF312"/>
  <c r="T312"/>
  <c r="R312"/>
  <c r="P312"/>
  <c r="BK312"/>
  <c r="J312"/>
  <c r="BE312"/>
  <c r="BI309"/>
  <c r="BH309"/>
  <c r="BG309"/>
  <c r="BF309"/>
  <c r="T309"/>
  <c r="T308"/>
  <c r="R309"/>
  <c r="R308"/>
  <c r="P309"/>
  <c r="P308"/>
  <c r="BK309"/>
  <c r="BK308"/>
  <c r="J308"/>
  <c r="J309"/>
  <c r="BE309"/>
  <c r="J102"/>
  <c r="BI305"/>
  <c r="BH305"/>
  <c r="BG305"/>
  <c r="BF305"/>
  <c r="T305"/>
  <c r="R305"/>
  <c r="P305"/>
  <c r="BK305"/>
  <c r="J305"/>
  <c r="BE305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7"/>
  <c r="BH297"/>
  <c r="BG297"/>
  <c r="BF297"/>
  <c r="T297"/>
  <c r="R297"/>
  <c r="P297"/>
  <c r="BK297"/>
  <c r="J297"/>
  <c r="BE297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89"/>
  <c r="BH289"/>
  <c r="BG289"/>
  <c r="BF289"/>
  <c r="T289"/>
  <c r="R289"/>
  <c r="P289"/>
  <c r="BK289"/>
  <c r="J289"/>
  <c r="BE289"/>
  <c r="BI286"/>
  <c r="BH286"/>
  <c r="BG286"/>
  <c r="BF286"/>
  <c r="T286"/>
  <c r="R286"/>
  <c r="P286"/>
  <c r="BK286"/>
  <c r="J286"/>
  <c r="BE286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8"/>
  <c r="BH278"/>
  <c r="BG278"/>
  <c r="BF278"/>
  <c r="T278"/>
  <c r="R278"/>
  <c r="P278"/>
  <c r="BK278"/>
  <c r="J278"/>
  <c r="BE278"/>
  <c r="BI276"/>
  <c r="BH276"/>
  <c r="BG276"/>
  <c r="BF276"/>
  <c r="T276"/>
  <c r="T275"/>
  <c r="R276"/>
  <c r="R275"/>
  <c r="P276"/>
  <c r="P275"/>
  <c r="BK276"/>
  <c r="BK275"/>
  <c r="J275"/>
  <c r="J276"/>
  <c r="BE276"/>
  <c r="J101"/>
  <c r="BI273"/>
  <c r="BH273"/>
  <c r="BG273"/>
  <c r="BF273"/>
  <c r="T273"/>
  <c r="R273"/>
  <c r="P273"/>
  <c r="BK273"/>
  <c r="J273"/>
  <c r="BE273"/>
  <c r="BI269"/>
  <c r="BH269"/>
  <c r="BG269"/>
  <c r="BF269"/>
  <c r="T269"/>
  <c r="R269"/>
  <c r="P269"/>
  <c r="BK269"/>
  <c r="J269"/>
  <c r="BE269"/>
  <c r="BI264"/>
  <c r="BH264"/>
  <c r="BG264"/>
  <c r="BF264"/>
  <c r="T264"/>
  <c r="R264"/>
  <c r="P264"/>
  <c r="BK264"/>
  <c r="J264"/>
  <c r="BE264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5"/>
  <c r="BH255"/>
  <c r="BG255"/>
  <c r="BF255"/>
  <c r="T255"/>
  <c r="T254"/>
  <c r="R255"/>
  <c r="R254"/>
  <c r="P255"/>
  <c r="P254"/>
  <c r="BK255"/>
  <c r="BK254"/>
  <c r="J254"/>
  <c r="J255"/>
  <c r="BE255"/>
  <c r="J100"/>
  <c r="BI252"/>
  <c r="BH252"/>
  <c r="BG252"/>
  <c r="BF252"/>
  <c r="T252"/>
  <c r="R252"/>
  <c r="P252"/>
  <c r="BK252"/>
  <c r="J252"/>
  <c r="BE252"/>
  <c r="BI250"/>
  <c r="BH250"/>
  <c r="BG250"/>
  <c r="BF250"/>
  <c r="T250"/>
  <c r="T249"/>
  <c r="R250"/>
  <c r="R249"/>
  <c r="P250"/>
  <c r="P249"/>
  <c r="BK250"/>
  <c r="BK249"/>
  <c r="J249"/>
  <c r="J250"/>
  <c r="BE250"/>
  <c r="J99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3"/>
  <c r="BH223"/>
  <c r="BG223"/>
  <c r="BF223"/>
  <c r="T223"/>
  <c r="R223"/>
  <c r="P223"/>
  <c r="BK223"/>
  <c r="J223"/>
  <c r="BE223"/>
  <c r="BI219"/>
  <c r="BH219"/>
  <c r="BG219"/>
  <c r="BF219"/>
  <c r="T219"/>
  <c r="R219"/>
  <c r="P219"/>
  <c r="BK219"/>
  <c r="J219"/>
  <c r="BE219"/>
  <c r="BI210"/>
  <c r="BH210"/>
  <c r="BG210"/>
  <c r="BF210"/>
  <c r="T210"/>
  <c r="R210"/>
  <c r="P210"/>
  <c r="BK210"/>
  <c r="J210"/>
  <c r="BE210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7"/>
  <c r="BH187"/>
  <c r="BG187"/>
  <c r="BF187"/>
  <c r="T187"/>
  <c r="R187"/>
  <c r="P187"/>
  <c r="BK187"/>
  <c r="J187"/>
  <c r="BE187"/>
  <c r="BI184"/>
  <c r="BH184"/>
  <c r="BG184"/>
  <c r="BF184"/>
  <c r="T184"/>
  <c r="R184"/>
  <c r="P184"/>
  <c r="BK184"/>
  <c r="J184"/>
  <c r="BE184"/>
  <c r="BI179"/>
  <c r="BH179"/>
  <c r="BG179"/>
  <c r="BF179"/>
  <c r="T179"/>
  <c r="R179"/>
  <c r="P179"/>
  <c r="BK179"/>
  <c r="J179"/>
  <c r="BE179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28"/>
  <c r="BH128"/>
  <c r="BG128"/>
  <c r="BF128"/>
  <c r="T128"/>
  <c r="R128"/>
  <c r="P128"/>
  <c r="BK128"/>
  <c r="J128"/>
  <c r="BE128"/>
  <c r="BI126"/>
  <c r="F37"/>
  <c i="1" r="BD97"/>
  <c i="4" r="BH126"/>
  <c r="F36"/>
  <c i="1" r="BC97"/>
  <c i="4" r="BG126"/>
  <c r="F35"/>
  <c i="1" r="BB97"/>
  <c i="4" r="BF126"/>
  <c r="J34"/>
  <c i="1" r="AW97"/>
  <c i="4" r="F34"/>
  <c i="1" r="BA97"/>
  <c i="4" r="T126"/>
  <c r="T125"/>
  <c r="T124"/>
  <c r="T123"/>
  <c r="R126"/>
  <c r="R125"/>
  <c r="R124"/>
  <c r="R123"/>
  <c r="P126"/>
  <c r="P125"/>
  <c r="P124"/>
  <c r="P123"/>
  <c i="1" r="AU97"/>
  <c i="4" r="BK126"/>
  <c r="BK125"/>
  <c r="J125"/>
  <c r="BK124"/>
  <c r="J124"/>
  <c r="BK123"/>
  <c r="J123"/>
  <c r="J96"/>
  <c r="J30"/>
  <c i="1" r="AG97"/>
  <c i="4" r="J126"/>
  <c r="BE126"/>
  <c r="J33"/>
  <c i="1" r="AV97"/>
  <c i="4" r="F33"/>
  <c i="1" r="AZ97"/>
  <c i="4" r="J98"/>
  <c r="J97"/>
  <c r="F117"/>
  <c r="E115"/>
  <c r="F89"/>
  <c r="E87"/>
  <c r="J39"/>
  <c r="J24"/>
  <c r="E24"/>
  <c r="J120"/>
  <c r="J92"/>
  <c r="J23"/>
  <c r="J21"/>
  <c r="E21"/>
  <c r="J119"/>
  <c r="J91"/>
  <c r="J20"/>
  <c r="J18"/>
  <c r="E18"/>
  <c r="F120"/>
  <c r="F92"/>
  <c r="J17"/>
  <c r="J15"/>
  <c r="E15"/>
  <c r="F119"/>
  <c r="F91"/>
  <c r="J14"/>
  <c r="J12"/>
  <c r="J117"/>
  <c r="J89"/>
  <c r="E7"/>
  <c r="E113"/>
  <c r="E85"/>
  <c i="3" r="J224"/>
  <c r="J37"/>
  <c r="J36"/>
  <c i="1" r="AY96"/>
  <c i="3" r="J35"/>
  <c i="1" r="AX96"/>
  <c i="3" r="BI245"/>
  <c r="BH245"/>
  <c r="BG245"/>
  <c r="BF245"/>
  <c r="T245"/>
  <c r="R245"/>
  <c r="P245"/>
  <c r="BK245"/>
  <c r="J245"/>
  <c r="BE245"/>
  <c r="BI243"/>
  <c r="BH243"/>
  <c r="BG243"/>
  <c r="BF243"/>
  <c r="T243"/>
  <c r="T242"/>
  <c r="R243"/>
  <c r="R242"/>
  <c r="P243"/>
  <c r="P242"/>
  <c r="BK243"/>
  <c r="BK242"/>
  <c r="J242"/>
  <c r="J243"/>
  <c r="BE243"/>
  <c r="J102"/>
  <c r="BI239"/>
  <c r="BH239"/>
  <c r="BG239"/>
  <c r="BF239"/>
  <c r="T239"/>
  <c r="R239"/>
  <c r="P239"/>
  <c r="BK239"/>
  <c r="J239"/>
  <c r="BE239"/>
  <c r="BI236"/>
  <c r="BH236"/>
  <c r="BG236"/>
  <c r="BF236"/>
  <c r="T236"/>
  <c r="R236"/>
  <c r="P236"/>
  <c r="BK236"/>
  <c r="J236"/>
  <c r="BE236"/>
  <c r="BI233"/>
  <c r="BH233"/>
  <c r="BG233"/>
  <c r="BF233"/>
  <c r="T233"/>
  <c r="R233"/>
  <c r="P233"/>
  <c r="BK233"/>
  <c r="J233"/>
  <c r="BE233"/>
  <c r="BI226"/>
  <c r="BH226"/>
  <c r="BG226"/>
  <c r="BF226"/>
  <c r="T226"/>
  <c r="T225"/>
  <c r="R226"/>
  <c r="R225"/>
  <c r="P226"/>
  <c r="P225"/>
  <c r="BK226"/>
  <c r="BK225"/>
  <c r="J225"/>
  <c r="J226"/>
  <c r="BE226"/>
  <c r="J101"/>
  <c r="J100"/>
  <c r="BI221"/>
  <c r="BH221"/>
  <c r="BG221"/>
  <c r="BF221"/>
  <c r="T221"/>
  <c r="R221"/>
  <c r="P221"/>
  <c r="BK221"/>
  <c r="J221"/>
  <c r="BE221"/>
  <c r="BI218"/>
  <c r="BH218"/>
  <c r="BG218"/>
  <c r="BF218"/>
  <c r="T218"/>
  <c r="R218"/>
  <c r="P218"/>
  <c r="BK218"/>
  <c r="J218"/>
  <c r="BE218"/>
  <c r="BI215"/>
  <c r="BH215"/>
  <c r="BG215"/>
  <c r="BF215"/>
  <c r="T215"/>
  <c r="R215"/>
  <c r="P215"/>
  <c r="BK215"/>
  <c r="J215"/>
  <c r="BE215"/>
  <c r="BI213"/>
  <c r="BH213"/>
  <c r="BG213"/>
  <c r="BF213"/>
  <c r="T213"/>
  <c r="T212"/>
  <c r="R213"/>
  <c r="R212"/>
  <c r="P213"/>
  <c r="P212"/>
  <c r="BK213"/>
  <c r="BK212"/>
  <c r="J212"/>
  <c r="J213"/>
  <c r="BE213"/>
  <c r="J99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52"/>
  <c r="BH152"/>
  <c r="BG152"/>
  <c r="BF152"/>
  <c r="T152"/>
  <c r="R152"/>
  <c r="P152"/>
  <c r="BK152"/>
  <c r="J152"/>
  <c r="BE152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F37"/>
  <c i="1" r="BD96"/>
  <c i="3" r="BH125"/>
  <c r="F36"/>
  <c i="1" r="BC96"/>
  <c i="3" r="BG125"/>
  <c r="F35"/>
  <c i="1" r="BB96"/>
  <c i="3" r="BF125"/>
  <c r="J34"/>
  <c i="1" r="AW96"/>
  <c i="3" r="F34"/>
  <c i="1" r="BA96"/>
  <c i="3" r="T125"/>
  <c r="T124"/>
  <c r="T123"/>
  <c r="T122"/>
  <c r="R125"/>
  <c r="R124"/>
  <c r="R123"/>
  <c r="R122"/>
  <c r="P125"/>
  <c r="P124"/>
  <c r="P123"/>
  <c r="P122"/>
  <c i="1" r="AU96"/>
  <c i="3" r="BK125"/>
  <c r="BK124"/>
  <c r="J124"/>
  <c r="BK123"/>
  <c r="J123"/>
  <c r="BK122"/>
  <c r="J122"/>
  <c r="J96"/>
  <c r="J30"/>
  <c i="1" r="AG96"/>
  <c i="3" r="J125"/>
  <c r="BE125"/>
  <c r="J33"/>
  <c i="1" r="AV96"/>
  <c i="3" r="F33"/>
  <c i="1" r="AZ96"/>
  <c i="3" r="J98"/>
  <c r="J97"/>
  <c r="F116"/>
  <c r="E114"/>
  <c r="F89"/>
  <c r="E87"/>
  <c r="J39"/>
  <c r="J24"/>
  <c r="E24"/>
  <c r="J119"/>
  <c r="J92"/>
  <c r="J23"/>
  <c r="J21"/>
  <c r="E21"/>
  <c r="J118"/>
  <c r="J91"/>
  <c r="J20"/>
  <c r="J18"/>
  <c r="E18"/>
  <c r="F119"/>
  <c r="F92"/>
  <c r="J17"/>
  <c r="J15"/>
  <c r="E15"/>
  <c r="F118"/>
  <c r="F91"/>
  <c r="J14"/>
  <c r="J12"/>
  <c r="J116"/>
  <c r="J89"/>
  <c r="E7"/>
  <c r="E112"/>
  <c r="E85"/>
  <c i="2" r="J37"/>
  <c r="J36"/>
  <c i="1" r="AY95"/>
  <c i="2" r="J35"/>
  <c i="1" r="AX95"/>
  <c i="2"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T142"/>
  <c r="T141"/>
  <c r="R143"/>
  <c r="R142"/>
  <c r="R141"/>
  <c r="P143"/>
  <c r="P142"/>
  <c r="P141"/>
  <c r="BK143"/>
  <c r="BK142"/>
  <c r="J142"/>
  <c r="BK141"/>
  <c r="J141"/>
  <c r="J143"/>
  <c r="BE143"/>
  <c r="J101"/>
  <c r="J100"/>
  <c r="BI138"/>
  <c r="BH138"/>
  <c r="BG138"/>
  <c r="BF138"/>
  <c r="T138"/>
  <c r="R138"/>
  <c r="P138"/>
  <c r="BK138"/>
  <c r="J138"/>
  <c r="BE138"/>
  <c r="BI136"/>
  <c r="BH136"/>
  <c r="BG136"/>
  <c r="BF136"/>
  <c r="T136"/>
  <c r="T135"/>
  <c r="R136"/>
  <c r="R135"/>
  <c r="P136"/>
  <c r="P135"/>
  <c r="BK136"/>
  <c r="BK135"/>
  <c r="J135"/>
  <c r="J136"/>
  <c r="BE136"/>
  <c r="J99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4"/>
  <c r="F37"/>
  <c i="1" r="BD95"/>
  <c i="2" r="BH124"/>
  <c r="F36"/>
  <c i="1" r="BC95"/>
  <c i="2" r="BG124"/>
  <c r="F35"/>
  <c i="1" r="BB95"/>
  <c i="2" r="BF124"/>
  <c r="J34"/>
  <c i="1" r="AW95"/>
  <c i="2" r="F34"/>
  <c i="1" r="BA95"/>
  <c i="2" r="T124"/>
  <c r="T123"/>
  <c r="T122"/>
  <c r="T121"/>
  <c r="R124"/>
  <c r="R123"/>
  <c r="R122"/>
  <c r="R121"/>
  <c r="P124"/>
  <c r="P123"/>
  <c r="P122"/>
  <c r="P121"/>
  <c i="1" r="AU95"/>
  <c i="2" r="BK124"/>
  <c r="BK123"/>
  <c r="J123"/>
  <c r="BK122"/>
  <c r="J122"/>
  <c r="BK121"/>
  <c r="J121"/>
  <c r="J96"/>
  <c r="J30"/>
  <c i="1" r="AG95"/>
  <c i="2" r="J124"/>
  <c r="BE124"/>
  <c r="J33"/>
  <c i="1" r="AV95"/>
  <c i="2" r="F33"/>
  <c i="1" r="AZ95"/>
  <c i="2" r="J98"/>
  <c r="J97"/>
  <c r="F115"/>
  <c r="E113"/>
  <c r="F89"/>
  <c r="E87"/>
  <c r="J39"/>
  <c r="J24"/>
  <c r="E24"/>
  <c r="J118"/>
  <c r="J92"/>
  <c r="J23"/>
  <c r="J21"/>
  <c r="E21"/>
  <c r="J117"/>
  <c r="J91"/>
  <c r="J20"/>
  <c r="J18"/>
  <c r="E18"/>
  <c r="F118"/>
  <c r="F92"/>
  <c r="J17"/>
  <c r="J15"/>
  <c r="E15"/>
  <c r="F117"/>
  <c r="F91"/>
  <c r="J14"/>
  <c r="J12"/>
  <c r="J115"/>
  <c r="J89"/>
  <c r="E7"/>
  <c r="E111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8"/>
  <c r="AN98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<sst xmlns="http://schemas.openxmlformats.org/spreadsheetml/2006/main">
  <si>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</si>
  <si>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</si>
  <si>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</si>
  <si>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</si>
  <si>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</si>
  <si>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{8d924bc9-7502-4a0b-9c58-20c726a14bc1}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</si>
  <si>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</si>
  <si>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</si>
  <si>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</si>
  <si>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</si>
  <si>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</si>
  <si>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</si>
  <si>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</si>
  <si>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</si>
  <si>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578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</si>
  <si>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</si>
  <si>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</si>
  <si>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Novostavba domova důchodců Borohrádek</t>
  </si>
  <si>
    <t>KSO:</t>
  </si>
  <si>
    <t>CC-CZ:</t>
  </si>
  <si>
    <t>Místo:</t>
  </si>
  <si>
    <t>Borohrádek</t>
  </si>
  <si>
    <t>Datum:</t>
  </si>
  <si>
    <t>28. 8. 2019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</si>
  <si>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</si>
  <si>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</si>
  <si>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</si>
  <si>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</si>
  <si>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</si>
  <si>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</si>
  <si>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</si>
  <si>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</si>
  <si>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</si>
  <si>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</si>
  <si>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</si>
  <si>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</si>
  <si>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</si>
  <si>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</si>
  <si>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</si>
  <si>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</si>
  <si>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</si>
  <si>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</si>
  <si>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</si>
  <si>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</si>
  <si>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</si>
  <si>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</si>
  <si>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</si>
  <si>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</si>
  <si>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</si>
  <si>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</si>
  <si>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</si>
  <si>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</si>
  <si>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</si>
  <si>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</si>
  <si>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</si>
  <si>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</si>
  <si>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</si>
  <si>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</si>
  <si>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</si>
  <si>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</si>
  <si>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</si>
  <si>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</si>
  <si>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</si>
  <si>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</si>
  <si>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</si>
  <si>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</si>
  <si>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</si>
  <si>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</si>
  <si>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</si>
  <si>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</si>
  <si>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</si>
  <si>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</si>
  <si>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</si>
  <si>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</si>
  <si>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</si>
  <si>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</si>
  <si>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</si>
  <si>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</si>
  <si>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</si>
  <si>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 03</t>
  </si>
  <si>
    <t>Úprava stávajícího kanalizačního řádu</t>
  </si>
  <si>
    <t>ING</t>
  </si>
  <si>
    <t>1</t>
  </si>
  <si>
    <t>{624338d9-a79b-4983-a2bb-23003ef2b8d4}</t>
  </si>
  <si>
    <t>2</t>
  </si>
  <si>
    <t>IO 04.1</t>
  </si>
  <si>
    <t>Přeložka potoka</t>
  </si>
  <si>
    <t>{cdf103d9-9a8c-4e3b-af44-73f22d0cb9ce}</t>
  </si>
  <si>
    <t>IO 04.2</t>
  </si>
  <si>
    <t>Zatrubnění náhonu</t>
  </si>
  <si>
    <t>{328aba25-c4ca-4a6d-bdde-3874ed5abb5d}</t>
  </si>
  <si>
    <t>ON</t>
  </si>
  <si>
    <t>Vedlejší náklady</t>
  </si>
  <si>
    <t>STA</t>
  </si>
  <si>
    <t>{0e7953b4-9bea-4664-a90c-8399bfaff4c0}</t>
  </si>
  <si>
    <t>KRYCÍ LIST SOUPISU PRACÍ</t>
  </si>
  <si>
    <t>Objekt:</t>
  </si>
  <si>
    <t>IO 03 - Úprava stávajícího kanalizačního řádu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</si>
  <si>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</si>
  <si>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</si>
  <si>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</si>
  <si>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</si>
  <si>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</si>
  <si>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</si>
  <si>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</si>
  <si>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8 - Trubní vedení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</si>
  <si>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</si>
  <si>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</si>
  <si>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</si>
  <si>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</si>
  <si>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</si>
  <si>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</si>
  <si>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</si>
  <si>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</si>
  <si>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</si>
  <si>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</si>
  <si>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</si>
  <si>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</si>
  <si>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</si>
  <si>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</si>
  <si>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</si>
  <si>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</si>
  <si>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</si>
  <si>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</si>
  <si>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</si>
  <si>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</si>
  <si>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</si>
  <si>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201910002</t>
  </si>
  <si>
    <t>Odfrézování nerovností na stávající kanalizaci</t>
  </si>
  <si>
    <t>hod</t>
  </si>
  <si>
    <t>4</t>
  </si>
  <si>
    <t>980644759</t>
  </si>
  <si>
    <t>PP</t>
  </si>
  <si>
    <t>359901111R</t>
  </si>
  <si>
    <t>Vyčištění kanalizace před sanací</t>
  </si>
  <si>
    <t>m</t>
  </si>
  <si>
    <t>-533095776</t>
  </si>
  <si>
    <t xml:space="preserve">Vyčištění stok  jakékoliv výšky</t>
  </si>
  <si>
    <t>PSC</t>
  </si>
  <si>
    <t xml:space="preserve">Poznámka k souboru cen:_x000d_
1. Cena je určena pro konečné vyčištění stok před předáním a převzetím. </t>
  </si>
  <si>
    <t>359901212/2</t>
  </si>
  <si>
    <t>Monitoring čistoty stoky na stávající kanalizaci před sanací</t>
  </si>
  <si>
    <t>2009812767</t>
  </si>
  <si>
    <t>Monitoring stok (kamerový systém) jakékoli výšky stávající kanalizace</t>
  </si>
  <si>
    <t xml:space="preserve">Poznámka k souboru cen:_x000d_
1. V ceně jsou započteny náklady na zhotovení záznamu o prohlídce a protokolu prohlídky. </t>
  </si>
  <si>
    <t>359901212/1</t>
  </si>
  <si>
    <t xml:space="preserve">Monitoring kanalizace na vyvložkované  kanalizaci + DVD výstup</t>
  </si>
  <si>
    <t>1708583116</t>
  </si>
  <si>
    <t>8</t>
  </si>
  <si>
    <t>Trubní vedení</t>
  </si>
  <si>
    <t>5</t>
  </si>
  <si>
    <t>201910003</t>
  </si>
  <si>
    <t>D+M koncových nerezových manžet DN 500, l=300 mm</t>
  </si>
  <si>
    <t>ks</t>
  </si>
  <si>
    <t>-1993956773</t>
  </si>
  <si>
    <t>6</t>
  </si>
  <si>
    <t>898161225</t>
  </si>
  <si>
    <t>Sanace kanalizačního potrubí vložkování textilním rukávcem DN 500 tl 10 mm, min. krátkodový modul pružnosti rukávce E= 8 500 N/mn2 dle ISO 178</t>
  </si>
  <si>
    <t>1630473780</t>
  </si>
  <si>
    <t>Vložkování kanalizačního potrubí litinového, ocelového nebo betonového textilním rukávcem sanační tloušťky 10 mm DN 500</t>
  </si>
  <si>
    <t xml:space="preserve">Poznámka k souboru cen:_x000d_
1. V cenách jsou započteny náklady na zavedení vložky inverzním způsobem tlakovou vodou, dodání vody a vložky z netkané textílie. 2. V cenách nejsou započteny náklady na: a) mechanické čištění potrubí, tyto náklady se oceňují individuálně, b) zemní práce na odkrytí sanovaného potrubí, zřízení montážních výkopů a jejich zasypání, tyto se oceňují příslušnými cenami katalogu 800-1 Zemní práce, c) propojení potrubí a osazení armatur, tyto se oceňují příslušnými cenami části A02 tohoto katalogu, d) monitoring stávajícího a sanovaného potrubí, tyto se oceňují cenami souboru cen 359 90-12.. Monitoring stok části A03 tohoto katalogu, e) použití pomocného lešení, toto se oceňuje cenami souboru cen 949 10-11.. Lešení pomocné pracovní pro objekty pozemních staveb katalogu 800-3 Lešení, f) odfrézování přípojek po sanaci, tyto náklady se oceňují individuálně. </t>
  </si>
  <si>
    <t>VRN</t>
  </si>
  <si>
    <t>Vedlejší rozpočtové náklady</t>
  </si>
  <si>
    <t>VRN3</t>
  </si>
  <si>
    <t>Zařízení staveniště</t>
  </si>
  <si>
    <t>7</t>
  </si>
  <si>
    <t>030001000</t>
  </si>
  <si>
    <t>Zařízení staveniště, přípravné a dokončovací práce</t>
  </si>
  <si>
    <t>kpl</t>
  </si>
  <si>
    <t>1024</t>
  </si>
  <si>
    <t>-1206505049</t>
  </si>
  <si>
    <t>201910001</t>
  </si>
  <si>
    <t>Doprava strojů a zařízení</t>
  </si>
  <si>
    <t>-29585238</t>
  </si>
  <si>
    <t>9</t>
  </si>
  <si>
    <t>201910004</t>
  </si>
  <si>
    <t>Přečerpávání splašků po dobu realizace - pohotovost čerpadel</t>
  </si>
  <si>
    <t>1738187710</t>
  </si>
  <si>
    <t>10</t>
  </si>
  <si>
    <t>201910005</t>
  </si>
  <si>
    <t>Doprava sanačního rukávce</t>
  </si>
  <si>
    <t>298746351</t>
  </si>
  <si>
    <t>IO 04.1 - Přeložka potoka</t>
  </si>
  <si>
    <t xml:space="preserve">    1 - Zemní práce</t>
  </si>
  <si>
    <t xml:space="preserve">    2 - Zakládání</t>
  </si>
  <si>
    <t xml:space="preserve">    4 - Vodorovné konstrukce</t>
  </si>
  <si>
    <t xml:space="preserve">    998 - Přesun hmot</t>
  </si>
  <si>
    <t>Zemní práce</t>
  </si>
  <si>
    <t>111201101</t>
  </si>
  <si>
    <t>Odstranění křovin a stromů průměru kmene do 100 mm i s kořeny z celkové plochy do 1000 m2</t>
  </si>
  <si>
    <t>m2</t>
  </si>
  <si>
    <t>-318149567</t>
  </si>
  <si>
    <t xml:space="preserve">Odstranění křovin a stromů s odstraněním kořenů  průměru kmene do 100 mm do sklonu terénu 1 : 5, při celkové ploše do 1 000 m2</t>
  </si>
  <si>
    <t xml:space="preserve">Poznámka k souboru cen:_x000d_
1. Cenu -1104 lze použít jestliže se odstranění stromů a křovin neprovádí na holo. 2. Cena -1101 je určena i pro: a) odstraňování křovin a stromů o průměru kmene do 100 mm z ploch, jejichž celková výměra je větší než 1 000 m2 při sklonu terénu strmějším než 1 : 5; b) LTM při jakékoliv celkové ploše jednotlivě přes 30 m2. 3. V ceně jsou započteny i náklady na případné nutné odklizení křovin a stromů na hromady na vzdálenost do 50 m nebo naložení na dopravní prostředek. 4. Průměr kmenů stromů (křovin) se měří 0,15 m nad přilehlým terénem. 5. Množství jednotek se určí samostatně za každý objekt v m2 plochy rovné součtu půdorysných ploch omezených obalovými křivkami korun jednotlivých stromů a křovin, popř. skupin stromů a křovin, jejichž koruny se půdorysně překrývají. Jestliže by byl zmíněný součet ploch větší než půdorysná plocha staveniště, počítá se pouze s plochou staveniště. </t>
  </si>
  <si>
    <t>111201401</t>
  </si>
  <si>
    <t>Spálení křovin a stromů průměru kmene do 100 mm</t>
  </si>
  <si>
    <t>-284003414</t>
  </si>
  <si>
    <t xml:space="preserve">Spálení odstraněných křovin a stromů na hromadách  průměru kmene do 100 mm pro jakoukoliv plochu</t>
  </si>
  <si>
    <t xml:space="preserve">Poznámka k souboru cen:_x000d_
1. V ceně jsou započteny i náklady snesení křovin na hromady, přihrnování, očištění spáleniště, uložení popela a zbytků na hromadu. 2. V ceně nejsou započteny náklady na popř. nutné použití kropícího vozu, tyto se oceňují samostatně. 3. Množství jednotek se určí samostatně za každý objekt v m2 půdorysné plochy, z níž byly křoviny a stromy shromážděny. </t>
  </si>
  <si>
    <t>119001407</t>
  </si>
  <si>
    <t>Dočasné zajištění potrubí z PE DN do 700 mm</t>
  </si>
  <si>
    <t>-1110973393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</si>
  <si>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přes 500 do 700 mm</t>
  </si>
  <si>
    <t xml:space="preserve">Poznámka k souboru cen:_x000d_
1. Ceny nelze použít pro dočasné zajištění potrubí v provozu pod tlakem přes 1 MPa a potrubí nebo jiných vedení v provozu u nichž investor zakazuje použít při vykopávce kovové nástroje nebo nářadí. 2. Ztížení vykopávky v blízkosti vedení, potrubí a stok ve výkopišti nebo podél jeho stěn se oceňuje cenami souboru cen 120 00- . . a 130 00- . . Příplatky za ztížení vykopávky. </t>
  </si>
  <si>
    <t>119003227</t>
  </si>
  <si>
    <t>Mobilní plotová zábrana vyplněná dráty výšky do 2,2 m pro zabezpečení výkopu zřízení</t>
  </si>
  <si>
    <t>1803982868</t>
  </si>
  <si>
    <t>Pomocné konstrukce při zabezpečení výkopu svislé ocelové mobilní oplocení, výšky do 2,2 m panely vyplněné dráty zřízení</t>
  </si>
  <si>
    <t xml:space="preserve">Poznámka k souboru cen:_x000d_
1. V ceně zřízení -2121, -2131, -2411, -3211, -3212, -3213, -3215, -3217, -3121, -3223, -3227 jsou započteny i náklady na opotřebení. 2. V ceně zřízení mobilního oplocení -3211, -3213, -3217, -3223, -3227 je zahrnuto i opotřebení betonové patky, vzpěry, spojky. 3. Položku -2411 lze použít pouze pro šířku výkopu do 1,0 m. 4. V položce -3131 jsou započteny i náklady na dřevěný sloupek. 5. U položek -2311, -4111, -4121 je uvažováno se 100% opotřebením. Bezpečný vlez nebo výlez se zpravidla umisťuje po 20 m délky výkopu. 6. Položky tohoto souboru cen jsou určeny k ocenění pomocných konstrukcí sloužících k zabezpečení výkopů (BOZP) na veřejných prostranstvích (v obcích, na komunikacích apod.). Položky nelze užít k ocenění zařízení staveniště, pokud se toto oceňuje pomocí VRN. </t>
  </si>
  <si>
    <t>119003228</t>
  </si>
  <si>
    <t>Mobilní plotová zábrana vyplněná dráty výšky do 2,2 m pro zabezpečení výkopu odstranění</t>
  </si>
  <si>
    <t>1973604105</t>
  </si>
  <si>
    <t>Pomocné konstrukce při zabezpečení výkopu svislé ocelové mobilní oplocení, výšky do 2,2 m panely vyplněné dráty odstranění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</si>
  <si>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</si>
  <si>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</si>
  <si>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</si>
  <si>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1653770683</t>
  </si>
  <si>
    <t>VV</t>
  </si>
  <si>
    <t>2,86*7,51*0,2</t>
  </si>
  <si>
    <t>2,69*7,8*0,2</t>
  </si>
  <si>
    <t>2,71*10,45*0,2</t>
  </si>
  <si>
    <t>2,97*15,8*0,2</t>
  </si>
  <si>
    <t>3*7,05*0,2</t>
  </si>
  <si>
    <t>3,62*5,23*0,2</t>
  </si>
  <si>
    <t>3,47*2,83*0,2</t>
  </si>
  <si>
    <t>3,42*3,2*0,2</t>
  </si>
  <si>
    <t>3,415*2,24*0,2</t>
  </si>
  <si>
    <t>Součet</t>
  </si>
  <si>
    <t>124203101</t>
  </si>
  <si>
    <t>Vykopávky do 1000 m3 pro koryta vodotečí v hornině tř. 3</t>
  </si>
  <si>
    <t>-308166982</t>
  </si>
  <si>
    <t xml:space="preserve">Vykopávky pro koryta vodotečí  s přehozením výkopku na vzdálenost do 3 m nebo s naložením na dopravní prostředek v hornině tř. 3 do 1 000 m3</t>
  </si>
  <si>
    <t xml:space="preserve">Poznámka k souboru cen:_x000d_
1. Ceny lze použít i pro nezapažené odkopávky a prokopávky při úpravě území kolem vodotečí vně svislých ploch proložených projektovanými břehovými čarami souvisejí-li tyto odkopávky a prokopávky s prováděnými vykopávkami pro koryta vodotečí. 2. Ceny nelze použít pro: a) vykopávky koryt vodotečí, které jsou dle projektu pod úrovní pracovní hladiny vody; tyto zemní práce se oceňují cenami souboru cen 127 . 0-11 Vykopávky pod vodou strojně části A 01 tohoto katalogu, b) vykopávky koryt vodotečí v prostorách s rozepřeným nebo vzepřeným pažením; tyto zemní práce se oceňují cenami souboru cen 131 . 0-12 Hloubení zapažených jam a zářezů části A 01 tohoto katalogu, štětová stěna vzepřená nebo rozepřená, se z hlediska ocenění považuje za vzepřené nebo rozepřené pažení; c) vykopávky pod obrysem výkopu pro koryta vodotečí (pro opěrné zdi, patky, soustřeďovací stavby apod.); tyto zemní práce se oceňují podle své povahy cenami souboru cen 131 . 0-11 Hloubení nezapažených jam, 131 . 0-12 Hloubení zapažených jam, 132 . 0-11 Hloubení rýh do 600 mm, 132 . 0-12 Hloubení rýh do 2000 mm, 132 . 0-14 Hloubená vykopávka pod základy ručně 133 . 0- . 0 Hloubení zapažených i nezapažených šachet části A01 tohoto katalogu, d) hloubení zatrubněných nebo zastropených koryt vodotečí; tyto práce se oceňují cenami souboru cen 123 . 0-21 Vykopávky zářezů se šikmými stěnami pro podzemní vedení části A 02 3. V cenách jsou započteny náklady na svislé přemístění výkopku do 4 m. Svislé přemístění z hloubky přes 4 m se oceňuje podle projektu (rampy, přehození apod.). 4. Předepisuje-li projekt rozprostřít výkopek získaný vykopávkou pro koryta vodotečí, oceňuje se toto rozprostření cenou 171 20-1101 Uložení sypaniny do nezhutněných násypů a vodorovné přemístění výkopku cenami souboru cen 162 .0-31 Vodorovné přemístění výkopku z rýh podzemních stěn části A 01 tohoto katalogu. 5. Pro volbu ceny je rozhodující součet vykopávek pro koryta vodotečí, oceňovaných cenami tohoto souboru cen, zatrubněných koryt vodotečí, oceňovaných podle pozn. č. 2 odst. d) i zapažených vykopávek oceňovaných podle pozn. č. 2 odst. b) tohoto souboru cen. </t>
  </si>
  <si>
    <t>hloubení koryta S průřezu * d. koryta</t>
  </si>
  <si>
    <t>3,482*7,8</t>
  </si>
  <si>
    <t>3,182*7,8</t>
  </si>
  <si>
    <t>2,62*10,45</t>
  </si>
  <si>
    <t>2,53*15,8</t>
  </si>
  <si>
    <t>2,85*7,05</t>
  </si>
  <si>
    <t>3,32*5,23</t>
  </si>
  <si>
    <t>2,97*2,83</t>
  </si>
  <si>
    <t>2,97*3,2</t>
  </si>
  <si>
    <t>2,99*2,24</t>
  </si>
  <si>
    <t>hloubení 3 ks prahů</t>
  </si>
  <si>
    <t>8,3</t>
  </si>
  <si>
    <t>odpočet skrývky</t>
  </si>
  <si>
    <t>-37,241</t>
  </si>
  <si>
    <t>124203119</t>
  </si>
  <si>
    <t>Příplatek k vykopávkám pro koryta vodotečí v hornině tř. 3 v tekoucí vodě při LTM</t>
  </si>
  <si>
    <t>2006291892</t>
  </si>
  <si>
    <t xml:space="preserve">Vykopávky pro koryta vodotečí  Příplatek k cenám za vykopávky pro koryta vodotečí v tekoucí vodě při LTM v hornině tř. 3</t>
  </si>
  <si>
    <t>130001101</t>
  </si>
  <si>
    <t>Příplatek za ztížení vykopávky v blízkosti podzemního vedení</t>
  </si>
  <si>
    <t>2074122038</t>
  </si>
  <si>
    <t>Příplatek k cenám hloubených vykopávek za ztížení vykopávky v blízkosti podzemního vedení nebo výbušnin pro jakoukoliv třídu horniny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</si>
  <si>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</si>
  <si>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</si>
  <si>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-194836180</t>
  </si>
  <si>
    <t>11</t>
  </si>
  <si>
    <t>162701109</t>
  </si>
  <si>
    <t>Příplatek k vodorovnému přemístění výkopku/sypaniny z horniny tř. 1 až 4 ZKD 1000 m přes 10000 m</t>
  </si>
  <si>
    <t>-2060410128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</si>
  <si>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</si>
  <si>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 xml:space="preserve">Poznámka k souboru cen:_x000d_
1. Ceny nelze použít, předepisuje-li projekt přemístit výkopek na místo nepřístupné obvyklým dopravním prostředkům; toto přemístění se oceňuje individuálně. 2. V cenách jsou započteny i náhrady za jízdu loženého vozidla v terénu ve výkopišti nebo na násypišti. 3. V cenách nejsou započteny náklady na rozhrnutí výkopku na násypišti; toto rozhrnutí se oceňuje cenami souboru cen 171 . 0- . . Uložení sypaniny do násypů a 171 20-1201 Uložení sypaniny na skládky. 4. Je-li na dopravní dráze pro vodorovné přemístění nějaká překážka, pro kterou je nutno překládat výkopek z 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 5. Přemísťuje-li se výkopek z dočasných skládek vzdálených do 50 m, neoceňuje se nakládání výkopku, i když se provádí. Toto ustanovení neplatí, vylučuje-li projekt použití dozeru. 6. V cenách vodorovného přemístění sypaniny nejsou započteny náklady na dodávku materiálu, tyto se oceňují ve specifikaci. </t>
  </si>
  <si>
    <t>12</t>
  </si>
  <si>
    <t>167101102</t>
  </si>
  <si>
    <t>Nakládání výkopku z hornin tř. 1 až 4 přes 100 m3</t>
  </si>
  <si>
    <t>-1368445952</t>
  </si>
  <si>
    <t xml:space="preserve">Nakládání, skládání a překládání neulehlého výkopku nebo sypaniny  nakládání, množství přes 100 m3, z hornin tř. 1 až 4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</si>
  <si>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 2. Ceny -1105 a -1155 jsou určeny pro nakládání, překládání a vykládání na vzdálenost a) do 20 m vodorovně; vodorovná vzdálenost se měří od těžnice lodi k těžnici druhé lodi, nebo k těžišti hromady na břehu nebo k těžišti dopravního prostředku na suchu, 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 3. Množství měrných jednotek se určí v rostlém stavu horniny. </t>
  </si>
  <si>
    <t>13</t>
  </si>
  <si>
    <t>171201201</t>
  </si>
  <si>
    <t>Uložení sypaniny na skládky</t>
  </si>
  <si>
    <t>1375656835</t>
  </si>
  <si>
    <t xml:space="preserve">Uložení sypaniny  na skládky</t>
  </si>
  <si>
    <t xml:space="preserve">Poznámka k souboru cen:_x000d_
1. Cena -1201 je určena i pro: 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 b) zasypání koryt vodotečí a prohlubní v terénu bez předepsaného zhutnění sypaniny; c) uložení výkopku pod vodou do prohlubní ve dně vodotečí nebo nádrží. 2. Cenu -1201 nelze použít pro uložení výkopku nebo ornice: a) při vykopávkách pro podzemní vedení podél hrany výkopu, z něhož byl výkopek získán, a to ani tehdy, jestliže se výkopek po vyhození z výkopu na povrch území ještě dále přemisťuje na hromady podél výkopu; b) na dočasné skládky, které nejsou předepsány projektem; c) na dočasné skládky předepsané projektem tak, že na 1 m2 projektem určené plochy této skládky připadají nejvýše 2 m3 výkopku nebo ornice (viz. též poznámku č. 1 a); 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 e) na trvalé skládky s předepsaným zhutněním; toto uložení výkopku se oceňuje cenami souboru cen 171 . 0- . . Uložení sypaniny do násypů. 3. V ceně -1201 jsou započteny i náklady na rozprostření sypaniny ve vrstvách s hrubým urovnáním na skládce. 4. V ceně -1201 nejsou započteny náklady na získání skládek ani na poplatky za skládku. 5. Množství jednotek uložení výkopku (sypaniny) se určí v m3 uloženého výkopku (sypaniny),v rostlém stavu zpravidla ve výkopišti. </t>
  </si>
  <si>
    <t>14</t>
  </si>
  <si>
    <t>171201211</t>
  </si>
  <si>
    <t>Poplatek za uložení stavebního odpadu - zeminy a kameniva na skládce</t>
  </si>
  <si>
    <t>t</t>
  </si>
  <si>
    <t>-1415850599</t>
  </si>
  <si>
    <t>Poplatek za uložení stavebního odpadu na skládce (skládkovné) zeminy a kameniva zatříděného do Katalogu odpadů pod kódem 170 504</t>
  </si>
  <si>
    <t xml:space="preserve">Poznámka k souboru cen:_x000d_
1. Ceny uvedené v souboru cen lze po dohodě upravit podle místních podmínek. </t>
  </si>
  <si>
    <t>1,85*193,84</t>
  </si>
  <si>
    <t>181411131</t>
  </si>
  <si>
    <t>Založení parkového trávníku výsevem plochy do 1000 m2 v rovině a ve svahu do 1:5</t>
  </si>
  <si>
    <t>-863332725</t>
  </si>
  <si>
    <t>Založení trávníku na půdě předem připravené plochy do 1000 m2 výsevem včetně utažení parkového v rovině nebo na svahu do 1:5</t>
  </si>
  <si>
    <t>16</t>
  </si>
  <si>
    <t>M</t>
  </si>
  <si>
    <t>005724100</t>
  </si>
  <si>
    <t>osivo směs travní parková</t>
  </si>
  <si>
    <t>kg</t>
  </si>
  <si>
    <t>1015183224</t>
  </si>
  <si>
    <t>Osiva pícnin směsi travní balení obvykle 25 kg parková</t>
  </si>
  <si>
    <t>300*0,025 'Přepočtené koeficientem množství</t>
  </si>
  <si>
    <t>17</t>
  </si>
  <si>
    <t>181951101</t>
  </si>
  <si>
    <t>Úprava pláně v hornině tř. 1 až 4 bez zhutnění</t>
  </si>
  <si>
    <t>-1142018674</t>
  </si>
  <si>
    <t xml:space="preserve">Úprava pláně vyrovnáním výškových rozdílů  v hornině tř. 1 až 4 bez zhutnění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</si>
  <si>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 2. Ceny nelze použít pro urovnání lavic (berem) šířky do 3 m přerušujících svahy, pro urovnání dna silničních a železničních příkopů pro jakoukoliv šířku dna; toto urovnání se oceňuje cenami souboru cen 182 .0-1 Svahování. 3. Urovnání ploch ve sklonu přes 1 : 5 se oceňuje cenami souboru cen 182 . 0-11 Svahování trvalých svahů do projektovaných profilů. 4. Náklady na urovnání dna a stěn při čištění příkopů pozemních komunikací jsou započteny v cenách souborů cen 938 90-2 . Čištění příkopů komunikací v suchu nebo ve vodě části A02 Zemní práce pro objekty oborů 821 až 828. 5. Míru zhutnění určuje projekt. Ceny se zhutněním jsou určeny pro jakoukoliv míru zhutnění. </t>
  </si>
  <si>
    <t>18</t>
  </si>
  <si>
    <t>182303111</t>
  </si>
  <si>
    <t>Doplnění zeminy nebo substrátu na travnatých plochách tl 50 mm rovina v rovinně a svahu do 1:5</t>
  </si>
  <si>
    <t>1005078856</t>
  </si>
  <si>
    <t>Doplnění zeminy nebo substrátu na travnatých plochách tloušťky do 50 mm v rovině nebo na svahu do 1:5</t>
  </si>
  <si>
    <t xml:space="preserve">Poznámka k souboru cen:_x000d_
1. V cenách jsou započteny i náklady na vodorovné přemístění na vzdálenost do 3 m. 2. V cenách nejsou započteny náklady na substrát. </t>
  </si>
  <si>
    <t>19</t>
  </si>
  <si>
    <t>10364101</t>
  </si>
  <si>
    <t xml:space="preserve">zemina pro terénní úpravy -  ornice</t>
  </si>
  <si>
    <t>1137219213</t>
  </si>
  <si>
    <t>9,3165*1,85</t>
  </si>
  <si>
    <t>20</t>
  </si>
  <si>
    <t>20190002</t>
  </si>
  <si>
    <t>Dočasné odklonění vodního toku clonou z jílovité zeminy u napojení odtoku do stávajícího koryta</t>
  </si>
  <si>
    <t>70280487</t>
  </si>
  <si>
    <t>20190003</t>
  </si>
  <si>
    <t>Dočasné odklonění vodního toku clonou z jílovité zeminy u napojení přítoku ze stávajícího koryta</t>
  </si>
  <si>
    <t>-282532552</t>
  </si>
  <si>
    <t>Dočasné odklonění vodního toku clonou z jílovité zeminy u napojení stávajícího koryta</t>
  </si>
  <si>
    <t>22</t>
  </si>
  <si>
    <t>115101201</t>
  </si>
  <si>
    <t>Čerpání vody na dopravní výšku do 10 m průměrný přítok do 500 l/min</t>
  </si>
  <si>
    <t>-961127600</t>
  </si>
  <si>
    <t>Čerpání vody na dopravní výšku do 10 m s uvažovaným průměrným přítokem do 500 l/min</t>
  </si>
  <si>
    <t xml:space="preserve">Poznámka k souboru cen:_x000d_
1. Ceny jsou určeny pro čerpání ve dne, v noci, v pracovní dny i ve dnech pracovního klidu. 2. Ceny nelze použít pro čerpání vody při snižování hladiny podzemní vody soustavou čerpacích jehel; toto snižování hladiny vody se oceňuje cenami souborů cen: a) 115 20-12 Čerpací jehla, b) 115 20-13 Montáž a demontáž zařízení čerpací a odsávací stanice, c) 115 20-14 Montáž, opotřebení a demontáž sběrného potrubí, d) 115 20-15 Montáž a demontáž odpadního potrubí, e) 115 20-16 Odsávání a čerpání vody sběrným potrubím. 3. V cenách jsou započteny i náklady na odpadní potrubí v délce do 20 m, na lešení pod čerpadla a pod odpadní potrubí. Pro převedení vody na vzdálenost větší než 20 m se použijí položky souboru cen 115 00-11 Převedení vody potrubím tohoto katalogu. 4. V cenách nejsou započteny náklady na zřízení čerpacích jímek nebo projektovaných studní: a) kopaných; tyto se oceňují příslušnými cenami části A02 Zemní práce pro objekty oborů 821 až 828, b) vrtaných; tyto se oceňují příslušnými cenami katalogu 800-2 Zvláštní zakládání objektů. 5. Doba, po kterou nejsou čerpadla v činnosti, se neoceňuje. Výjimkou je přerušení čerpání vody na dobu do 15 minut jednotlivě; toto přerušení se od doby čerpání neodečítá. 6. Dopravní výškou vody se rozumí svislá vzdálenost mezi hladinou vody v jímce sníženou čerpáním a vodorovnou rovinou proloženou osou nejvyššího bodu výtlačného potrubí. 7. Množství jednotek se určuje v hodinách doby, po kterou je jednotlivé čerpadlo, popř. celý soubor čerpadel v činnosti. 8. Počet měrných jednotek se určí samostatně za každé čerpací místo (jámu, studnu, šachtu) </t>
  </si>
  <si>
    <t>20*24</t>
  </si>
  <si>
    <t>Zakládání</t>
  </si>
  <si>
    <t>23</t>
  </si>
  <si>
    <t>20190001</t>
  </si>
  <si>
    <t>Zpevnění koryta podkladní jílovou vrstvou v tl. 400mm vč. materiálu,dopravy,manipulací a práce, hutněné po tl. min 200mm na 98%Ps</t>
  </si>
  <si>
    <t>-1551469224</t>
  </si>
  <si>
    <t>Zpevnění koryta podkladní jílovou vrstvou v tl. 400mm, hutněné po 200mm na 98%Ps</t>
  </si>
  <si>
    <t>24</t>
  </si>
  <si>
    <t>212572111</t>
  </si>
  <si>
    <t xml:space="preserve">Lože  ze štěrkopísku tříděného</t>
  </si>
  <si>
    <t>-1780884560</t>
  </si>
  <si>
    <t xml:space="preserve">Lože pro trativody  ze štěrkopísku tříděného</t>
  </si>
  <si>
    <t xml:space="preserve">Poznámka k souboru cen:_x000d_
1. V cenách jsou započteny i náklady na vyčištění dna rýh a na urovnání povrchu lože. 2. V ceně materiálu jsou započteny i náklady na prohození výkopku. </t>
  </si>
  <si>
    <t>25</t>
  </si>
  <si>
    <t>213141132</t>
  </si>
  <si>
    <t>Zřízení vrstvy z geotextilie ve sklonu do 1:1 š do 6 m</t>
  </si>
  <si>
    <t>918150335</t>
  </si>
  <si>
    <t xml:space="preserve">Zřízení vrstvy z geotextilie  filtrační, separační, odvodňovací, ochranné, výztužné nebo protierozní ve sklonu přes 1:2 do 1:1, šířky přes 3 do 6 m</t>
  </si>
  <si>
    <t xml:space="preserve">Poznámka k souboru cen:_x000d_
1. Ceny jsou určeny pro zřízení vrstev na upraveném povrchu. 2. V cenách jsou započteny i náklady na položení a spojení geotextilií včetně přesahů. 3. V cenách nejsou započteny náklady na dodávku geotextilií, která se oceňuje ve specifikaci. Ztratné včetně přesahů lze stanovit ve výši 15 až 20 %. 4. Ceny -1131 až -1133 lze použít i pro vyvedení geotextilie na svislou konstrukci. </t>
  </si>
  <si>
    <t>26</t>
  </si>
  <si>
    <t>69311008</t>
  </si>
  <si>
    <t>geotextilie tkaná separační, filtrační, výztužná PP pevnost v tahu 40kN/m</t>
  </si>
  <si>
    <t>1870944106</t>
  </si>
  <si>
    <t>217,5*1,15 'Přepočtené koeficientem množství</t>
  </si>
  <si>
    <t>Vodorovné konstrukce</t>
  </si>
  <si>
    <t>27</t>
  </si>
  <si>
    <t>452218142</t>
  </si>
  <si>
    <t>Zajišťovací práh z upraveného lomového kamene na cementovou maltu</t>
  </si>
  <si>
    <t>-820070454</t>
  </si>
  <si>
    <t xml:space="preserve">Zajišťovací práh z upraveného lomového kamene  na dně a ve svahu melioračních kanálů, s patkami nebo bez patek s dlažbovitou úpravou viditelných ploch na cementovou maltu</t>
  </si>
  <si>
    <t xml:space="preserve">Poznámka k souboru cen:_x000d_
1. Do objemu prahu se započítává i objem základů nebo patek. </t>
  </si>
  <si>
    <t>3,63*0,8</t>
  </si>
  <si>
    <t>3,372*0,8</t>
  </si>
  <si>
    <t>3,72*0,8</t>
  </si>
  <si>
    <t>28</t>
  </si>
  <si>
    <t>463212121</t>
  </si>
  <si>
    <t>Rovnanina z lomového kamene s vyklínováním spár těženým kamenivem</t>
  </si>
  <si>
    <t>2106651907</t>
  </si>
  <si>
    <t xml:space="preserve">Rovnanina z lomového kamene upraveného, tříděného  jakékoliv tloušťky rovnaniny s vyplněním spár a dutin těženým kamenivem</t>
  </si>
  <si>
    <t xml:space="preserve">Poznámka k souboru cen:_x000d_
1. Ceny lze použít i pro rovnaniny za opěrami a křídly pro jakýkoliv jejich sklon. 2. Ceny neplatí s výjimkou rovnanin za opěrami a křídly pro rovnaninu o sklonu přes 1:1; tyto se oceňují cenami 321 21-4511 Zdivo nadzákladové z lomového kamene na sucho s tím, že vyplnění spár a dutin těženým kamenivem se oceňuje cenou 469 57-1112 Vyplnění otvorů kamenivem těženým v množství 0,25 m3 kameniva na 1 m3 rovnaniny. 3. Množství měrných jednotek a) rovnaniny se stanoví v m3 konstrukce rovnaniny, b) příplatků se stanoví v m2 vypracovaných líců. </t>
  </si>
  <si>
    <t>29</t>
  </si>
  <si>
    <t>463212191</t>
  </si>
  <si>
    <t>Příplatek za vypracováni líce rovnaniny</t>
  </si>
  <si>
    <t>-1664664380</t>
  </si>
  <si>
    <t xml:space="preserve">Rovnanina z lomového kamene upraveného, tříděného  Příplatek k cenám za vypracování líce</t>
  </si>
  <si>
    <t>30</t>
  </si>
  <si>
    <t>58380750</t>
  </si>
  <si>
    <t>kámen lomový regulační (10t=6,5 m3)</t>
  </si>
  <si>
    <t>-1094603221</t>
  </si>
  <si>
    <t>8,578*1,538 'Přepočtené koeficientem množství</t>
  </si>
  <si>
    <t>998</t>
  </si>
  <si>
    <t>Přesun hmot</t>
  </si>
  <si>
    <t>31</t>
  </si>
  <si>
    <t>998321011</t>
  </si>
  <si>
    <t>Přesun hmot pro hráze přehradní zemní a kamenité</t>
  </si>
  <si>
    <t>1929663196</t>
  </si>
  <si>
    <t xml:space="preserve">Přesun hmot pro objekty hráze přehradní zemní a kamenité  dopravní vzdálenost do 500 m</t>
  </si>
  <si>
    <t>32</t>
  </si>
  <si>
    <t>998332094</t>
  </si>
  <si>
    <t>Příplatek k přesunu hmot pro úpravy vodních toků za zvětšený přesun do 5000 m</t>
  </si>
  <si>
    <t>1146100922</t>
  </si>
  <si>
    <t xml:space="preserve">Přesun hmot pro úpravy vodních toků a kanály, hráze rybníků apod.  Příplatek k ceně za zvětšený přesun přes vymezenou největší dopravní vzdálenost do 5 000 m</t>
  </si>
  <si>
    <t xml:space="preserve">Poznámka k souboru cen:_x000d_
1. Ceny jsou určeny pro jakoukoliv konstrukčně-materiálovou charakteristiku. </t>
  </si>
  <si>
    <t>IO 04.2 - Zatrubnění náhonu</t>
  </si>
  <si>
    <t xml:space="preserve">    997 - Přesun sutě</t>
  </si>
  <si>
    <t>119001421</t>
  </si>
  <si>
    <t>Dočasné zajištění kabelů a kabelových tratí ze 3 volně ložených kabelů</t>
  </si>
  <si>
    <t>470642562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</si>
  <si>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</si>
  <si>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-401952580</t>
  </si>
  <si>
    <t>2*29+2*9</t>
  </si>
  <si>
    <t>2*44+2*10</t>
  </si>
  <si>
    <t>-608424929</t>
  </si>
  <si>
    <t>Sejmutí ornice s přemístěním na vzdálenost do 50 m</t>
  </si>
  <si>
    <t>209803416</t>
  </si>
  <si>
    <t>Likvidace stávajícího potrubí</t>
  </si>
  <si>
    <t>26*1,5*0,2</t>
  </si>
  <si>
    <t xml:space="preserve">Nové potrubí </t>
  </si>
  <si>
    <t>37,6*2,1*0,2</t>
  </si>
  <si>
    <t>šachty</t>
  </si>
  <si>
    <t>3,14*1,35*1,35*0,2</t>
  </si>
  <si>
    <t>-293044936</t>
  </si>
  <si>
    <t>132201202</t>
  </si>
  <si>
    <t>Hloubení rýh š do 2000 mm v hornině tř. 3 objemu do 1000 m3</t>
  </si>
  <si>
    <t>-964948551</t>
  </si>
  <si>
    <t xml:space="preserve">Hloubení zapažených i nezapažených rýh šířky přes 600 do 2 000 mm  s urovnáním dna do předepsaného profilu a spádu v hornině tř. 3 přes 100 do 1 000 m3</t>
  </si>
  <si>
    <t xml:space="preserve">Poznámka k souboru cen:_x000d_
1. V cenách jsou započteny i náklady na případné nutné přemístění výkopku ve výkopišti na vzdálenost do 3 m a na přehození výkopku na přilehlém terénu na vzdálenost do 5 m od okraje jámy nebo naložení na dopravní prostředek. 2. Hloubení rýh při lesnicko-technických melioracích se oceňuje: a) ve stržích cenami platnými pro objem výkopu do 100 m3, i když skutečný objem výkopu je větší, b) mimo strže pro příčná a podélná zpevnění dna a břehů pod obrysem výkopu pro koryta vodotečí, zejména pro konstrukce těles, stupňů, boků, předprahů, prahů, odháněk, výhonů a pro základy zdí, dlažeb, rovnanin, plůtků a hatí, pro jakoukoliv šířku rýhy, při objemu do 100 m3 cenami příslušnými pro objem výkopu do 100 m3 a při jakémkoliv objemu výkopu přes 100 m3 cenami příslušnými pro objem výkopu přes 100 do 1 000 m3. 3. Náklady na svislé přemístění výkopku nad 1 m hloubky se určí dle ustanovení článku č. 3161 všeobecných podmínek katalogu. 4. Předepisuje-li projekt hloubit rýhy 5 až 7 bez použití trhavin, oceňuje se toto hloubení: a) v suchu nebo mokru cenami 138 40-1201, 138 50-1201 a 138 60-1201 Dolamování hloubených vykopávek, b) v tekoucí vodě při jakékoliv její rychlosti individuálně. 5. Ceny nelze použít pro hloubení rýh a hloubky přes 16 m. Tyto práce se oceňují individuálně. </t>
  </si>
  <si>
    <t>Plocha výkopu - ruční očištění - šachty</t>
  </si>
  <si>
    <t>72,2*2,1</t>
  </si>
  <si>
    <t>Likvidace stávajícího potrubí (h 1,6-potrubí)</t>
  </si>
  <si>
    <t>26*1,5*1</t>
  </si>
  <si>
    <t>132201209</t>
  </si>
  <si>
    <t>Příplatek za lepivost k hloubení rýh š do 2000 mm v hornině tř. 3</t>
  </si>
  <si>
    <t>-2040162765</t>
  </si>
  <si>
    <t>Hloubení zapažených i nezapažených rýh šířky přes 600 do 2 000 mm s urovnáním dna do předepsaného profilu a spádu v hornině tř. 3 Příplatek k cenám za lepivost horniny tř. 3</t>
  </si>
  <si>
    <t>132212201</t>
  </si>
  <si>
    <t>Hloubení rýh š přes 600 do 2000 mm ručním nebo pneum nářadím v soudržných horninách tř. 3</t>
  </si>
  <si>
    <t>1356693294</t>
  </si>
  <si>
    <t xml:space="preserve">Hloubení zapažených i nezapažených rýh šířky přes 600 do 2 000 mm ručním nebo pneumatickým nářadím  s urovnáním dna do předepsaného profilu a spádu v horninách tř. 3 soudržných</t>
  </si>
  <si>
    <t xml:space="preserve">Poznámka k souboru cen:_x000d_
1. V cenách jsou započteny i náklady na přehození výkopku na přilehlém terénu na vzdálenost do 5 m od podélné osy rýhy nebo naložení výkopku na dopravní prostředek. 2. V cenách 12-2201 až 41-2202 je započítán i svislý přesun horniny po házečkách do 2 metrů </t>
  </si>
  <si>
    <t>délka*výška*šíře-šachty v trase</t>
  </si>
  <si>
    <t xml:space="preserve">37,6*0,1*2,1-4,05*0,1*2,1 </t>
  </si>
  <si>
    <t>132212209</t>
  </si>
  <si>
    <t>Příplatek za lepivost u hloubení rýh š do 2000 mm ručním nebo pneum nářadím v hornině tř. 3</t>
  </si>
  <si>
    <t>976096526</t>
  </si>
  <si>
    <t xml:space="preserve">Hloubení zapažených i nezapažených rýh šířky přes 600 do 2 000 mm ručním nebo pneumatickým nářadím  s urovnáním dna do předepsaného profilu a spádu v horninách tř. 3 Příplatek k cenám za lepivost horniny tř. 3</t>
  </si>
  <si>
    <t>133201101</t>
  </si>
  <si>
    <t>Hloubení šachet v hornině tř. 3 objemu do 100 m3</t>
  </si>
  <si>
    <t>-1686796920</t>
  </si>
  <si>
    <t xml:space="preserve">Hloubení zapažených i nezapažených šachet  s případným nutným přemístěním výkopku ve výkopišti v hornině tř. 3 do 100 m3</t>
  </si>
  <si>
    <t xml:space="preserve">Poznámka k souboru cen:_x000d_
1. Ceny 10-1101 až 40-1101 jsou určeny jen pro šachty hloubky do 12 m. Šachty větších hloubek se oceňují individuálně. 2. V cenách jsou započteny i náklady na: a) svislé přemístění výkopku, b) urovnání dna do předepsaného profilu a spádu. c) přehození výkopku na přilehlém terénu na vzdálenost do 5 m od hrany šachty nebo naložení na dopravní prostředek. 3. V cenách nejsou započteny náklady na roubení. 4. Pažení šachet bentonitovou suspenzí se oceňuje takto: a) dodání bentonitové suspenze cenou 239 68-1711 Bentonitová suspenze pro pažení rýh pro podzemní stěny – její výroba katalogu 800-2 Zvlášní zakládání objektů; množství v m2 se určí jako součin objemu vyhloubeného prostoru (v m3) a koeficientu 1,667, b) doplnění bentonitové suspenze se ocení cenou 239 68-4111 Doplnění bentonitové suspenze katalogu 800-2 Zvlášní zakládání objektů. 5. Vodorovné přemístění výkopku ze šachet, pažených bentonitovou suspenzí, se oceňuje cenami souboru cen 162 . 0-31 Vodorovné přemístění výkopku z rýh podzemních stěn, vodorovné přemístění znehodnocené bentonitové suspenze se oceňuje cenami souboru cen 162 . . -4 . Vodorovné přemístění znehodnocené suspenze katalogu 800-2 Zvláštní zakládání objektů. </t>
  </si>
  <si>
    <t>1,74*3,14*1,35*1,35</t>
  </si>
  <si>
    <t>2,73*3,14*1,35*1,35</t>
  </si>
  <si>
    <t>133201109</t>
  </si>
  <si>
    <t>Příplatek za lepivost u hloubení šachet v hornině tř. 3</t>
  </si>
  <si>
    <t>1997013118</t>
  </si>
  <si>
    <t xml:space="preserve">Hloubení zapažených i nezapažených šachet  s případným nutným přemístěním výkopku ve výkopišti v hornině tř. 3 Příplatek k cenám za lepivost horniny tř. 3</t>
  </si>
  <si>
    <t>133102011</t>
  </si>
  <si>
    <t>Hloubení šachet ručním nebo pneum nářadím v soudržných horninách tř. 1 a 2, plocha výkopu do 4 m2</t>
  </si>
  <si>
    <t>-828944204</t>
  </si>
  <si>
    <t xml:space="preserve">Hloubení zapažených i nezapažených šachet plocha výkopu do 20 m2 ručním nebo pneumatickým nářadím  s případným nutným přemístěním výkopku ve výkopišti v horninách soudržných tř. 1 a 2, plocha výkopu do 4 m2</t>
  </si>
  <si>
    <t xml:space="preserve">Poznámka k souboru cen:_x000d_
1. V cenách jsou započteny i náklady na přehození výkopku na přilehlém terénu na vzdálenost do 5 m od hrany šachty nebo naložení na dopravní prostředek. 2. V cenách 10-2011 až 30-3012 jsou započteny i náklady na svislý přesun horniny po házečkách do 2 metrů. </t>
  </si>
  <si>
    <t>0,2*3,14*1,35*1,35*2</t>
  </si>
  <si>
    <t>133202019</t>
  </si>
  <si>
    <t>Příplatek za lepivost u hloubení šachet ručním nebo pneum nářadím v horninách tř. 3</t>
  </si>
  <si>
    <t>-1092928685</t>
  </si>
  <si>
    <t xml:space="preserve">Hloubení zapažených i nezapažených šachet plocha výkopu do 20 m2 ručním nebo pneumatickým nářadím  s případným nutným přemístěním výkopku ve výkopišti v horninách soudržných tř. 3, plocha výkopu Příplatek k cenám za lepivost horniny tř. 3</t>
  </si>
  <si>
    <t>151101101</t>
  </si>
  <si>
    <t>Zřízení příložného pažení a rozepření stěn rýh hl do 2 m</t>
  </si>
  <si>
    <t>-553893341</t>
  </si>
  <si>
    <t>Zřízení pažení a rozepření stěn rýh pro podzemní vedení pro všechny šířky rýhy příložné pro jakoukoliv mezerovitost, hloubky do 2 m</t>
  </si>
  <si>
    <t>(6+4,3)*2</t>
  </si>
  <si>
    <t>151101102</t>
  </si>
  <si>
    <t>Zřízení příložného pažení a rozepření stěn rýh hl do 4 m</t>
  </si>
  <si>
    <t>-1440370339</t>
  </si>
  <si>
    <t xml:space="preserve">Zřízení pažení a rozepření stěn rýh pro podzemní vedení pro všechny šířky rýhy  příložné pro jakoukoliv mezerovitost, hloubky do 4 m</t>
  </si>
  <si>
    <t xml:space="preserve">Poznámka k souboru cen:_x000d_
1. Ceny jsou určeny pro roubení a rozepření stěn i jiných výkopů se svislými stěnami, pokud jsou tyto výkopy pro podzemní vedení rozměru do 1 250 mm. 2. Plocha mezer mezi pažinami příložného pažení se od plochy příložného pažení neodečítá; nezapažené plochy u pažení zátažného nebo hnaného se od plochy pažení odečítají. 3. Předepisuje-li projekt: a) ponechat pažení ve výkopu, oceňuje se toto pažení cenami souboru cen 151 . 0-19 Pažení stěn s ponecháním a rozepření stěn cenami souboru cen 151 . 0-13 Zřízení rozepření zapažených stěn výkopů, b) vzepření stěn, oceňuje se toto odstranění pažení stěn výkopu cenami souboru cen 151 . 0-12 Pažení stěn a vzepření stěn cenami souboru cen 151 . 0-14 odstranění vzepření stěn, c) kotvení stěn, oceňuje se toto Odstranění pažení stěn cenami souboru cen 151 . 0-12 Pažení stěn a kotvení stěn příslušnými cenami katalogu 800-2 Zvláštní zakládání objektů. </t>
  </si>
  <si>
    <t>78,35*2</t>
  </si>
  <si>
    <t>151101111</t>
  </si>
  <si>
    <t>Odstranění příložného pažení a rozepření stěn rýh hl do 2 m</t>
  </si>
  <si>
    <t>-1564864218</t>
  </si>
  <si>
    <t>Odstranění pažení a rozepření stěn rýh pro podzemní vedení s uložením materiálu na vzdálenost do 3 m od kraje výkopu příložné, hloubky do 2 m</t>
  </si>
  <si>
    <t>151101112</t>
  </si>
  <si>
    <t>Odstranění příložného pažení a rozepření stěn rýh hl do 4 m</t>
  </si>
  <si>
    <t>-440023931</t>
  </si>
  <si>
    <t>Odstranění pažení a rozepření stěn rýh pro podzemní vedení s uložením materiálu na vzdálenost do 3 m od kraje výkopu příložné, hloubky přes 2 do 4 m</t>
  </si>
  <si>
    <t>162201102</t>
  </si>
  <si>
    <t>Vodorovné přemístění do 50 m výkopku/sypaniny z horniny tř. 1 až 4</t>
  </si>
  <si>
    <t>-1859458998</t>
  </si>
  <si>
    <t>Vodorovné přemístění výkopku nebo sypaniny po suchu na obvyklém dopravním prostředku, bez naložení výkopku, avšak se složením bez rozhrnutí z horniny tř. 1 až 4 na vzdálenost přes 20 do 50 m</t>
  </si>
  <si>
    <t>Vodorovné přemístění do 10000 m výkopku/sypaniny z horniny tř. 1 až 4</t>
  </si>
  <si>
    <t>1920310935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</si>
  <si>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</si>
  <si>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980933917</t>
  </si>
  <si>
    <t>1219891513</t>
  </si>
  <si>
    <t>756062488</t>
  </si>
  <si>
    <t>69,53*1,85</t>
  </si>
  <si>
    <t>174101101</t>
  </si>
  <si>
    <t>Zásyp jam, šachet rýh nebo kolem objektů sypaninou se zhutněním</t>
  </si>
  <si>
    <t>297252620</t>
  </si>
  <si>
    <t>Zásyp sypaninou z jakékoliv horniny s uložením výkopku ve vrstvách se zhutněním jam, šachet, rýh nebo kolem objektů v těchto vykopávkách</t>
  </si>
  <si>
    <t>zrušení stávajícího potrubí</t>
  </si>
  <si>
    <t>62,4</t>
  </si>
  <si>
    <t>nové potrubí</t>
  </si>
  <si>
    <t>8,65*2,1</t>
  </si>
  <si>
    <t>šachet</t>
  </si>
  <si>
    <t>27,869-13,51</t>
  </si>
  <si>
    <t>174201101</t>
  </si>
  <si>
    <t>Zásyp jam, šachet rýh nebo kolem objektů sypaninou bez zhutnění</t>
  </si>
  <si>
    <t>-1563105423</t>
  </si>
  <si>
    <t xml:space="preserve">Zásyp sypaninou z jakékoliv horniny  s uložením výkopku ve vrstvách bez zhutnění jam, šachet, rýh nebo kolem objektů v těchto vykopávkách</t>
  </si>
  <si>
    <t xml:space="preserve">Poznámka k souboru cen:_x000d_
1. Ceny 174 10- . . jsou určeny pro zhutněné zásypy s mírou zhutnění: a) z hornin soudržných do 100 % PS, b) z hornin nesoudržných do I(d) 0,9, c) z hornin kamenitých pro jakoukoliv míru zhutnění. 2. Je-li projektem předepsáno vyšší zhutnění, podle bodu a) a b) poznámky č 1., ocení se zásyp individuálně. 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 betonových a železobetonových trub v polních a lučních tratích se oceňuje cenou -1101 Zásyp sypaninou rýh bez ohledu na šířku kanálu; cena obsahuje i náklady na ruční nezhutněný zásyp výšky do 200 mm nad vrchol potrubí. 4. V cenách 10-1101, 10-1103, 20-1101 a 20-1103 je započteno přemístění sypaniny ze vzdálenosti 10 m od kraje výkopu nebo zasypávaného prostoru, měřeno k těžišti skládky. 5. V ceně 10-1102 je započteno přemístění sypaniny ze vzdálenosti 15 m od hrany zasypávaného prostoru, měřeno k těžišti skládky. 6. Objem zásypu je rozdíl objemu výkopu a objemu do něho vestavěných konstrukcí nebo uložených vedení i s 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 7. Odklizení zbylého výkopku po provedení zásypu zářezů se šikmými stěnami pro podzemní vedení nebo zásypu jam a rýh pro podzemní vedení se oceňuje, je-li objem zbylého výkopku: 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 b) přes 1 m3 na 1 m vedení, jestliže projekt předepíše, že se zbylý výkopek bude odklízet zároveň s 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 8. Rozprostření zbylého výkopku podél výkopu a nad výkopem po provedení zásypů zářezů se šikmými stěnami pro podzemní vedení nebo zásypu jam a rýh pro podzemní vedení se oceňuje: a) cenou 171 20-1101 Uložení sypaniny do nezhutněných násypů, není-li projektem předepsáno zhutnění rozprostřeného zbylého výkopku, b) cenou 171 10-1111 Uložení sypaniny do násypů z hornin sypkých, je-li předepsáno zhutnění rozprostřeného zbylého výkopku, a to v objemu vypočteném podle poznámky č.6, příp. zmenšeném o objem výkopku, který byl již odklizen. 9. Míru zhutnění předepisuje projekt. </t>
  </si>
  <si>
    <t>7,23*2,1</t>
  </si>
  <si>
    <t>175151101</t>
  </si>
  <si>
    <t>Obsypání potrubí strojně sypaninou bez prohození, uloženou do 3 m</t>
  </si>
  <si>
    <t>-97566175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</si>
  <si>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</si>
  <si>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 2. Míru zhutnění předepisuje projekt. 3. V cenách nejsou zahrnuty náklady na nakupovanou sypaninu. Tato se oceňuje ve specifikaci. 4. V cenách nejsou zahrnuty náklady na prohození sypaniny, tyto náklady se oceňují položkou 17511-1109 Příplatek za prohození sypaniny. </t>
  </si>
  <si>
    <t>37,6*1,2371</t>
  </si>
  <si>
    <t>175111109</t>
  </si>
  <si>
    <t xml:space="preserve">Příplatek k obsypání potrubí za  prohození sypaninysítem, uložené do 3 m</t>
  </si>
  <si>
    <t>435420007</t>
  </si>
  <si>
    <t>Obsypání potrubí ručně sypaninou z vhodných hornin tř. 1 až 4 nebo materiálem připraveným podél výkopu ve vzdálenosti do 3 m od jeho kraje, pro jakoukoliv hloubku výkopu a míru zhutnění Příplatek k ceně za prohození sypaniny sítem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</si>
  <si>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 2. Míru zhutnění předepisuje projekt. 3. V cenách nejsou zahrnuty náklady na nakupovanou sypaninu. Tato se oceňuje ve specifikaci. </t>
  </si>
  <si>
    <t>181301103</t>
  </si>
  <si>
    <t>Rozprostření ornice tl vrstvy do 200 mm pl do 500 m2 v rovině nebo ve svahu do 1:5</t>
  </si>
  <si>
    <t>166503660</t>
  </si>
  <si>
    <t>Rozprostření a urovnání ornice v rovině nebo ve svahu sklonu do 1:5 při souvislé ploše do 500 m2, tl. vrstvy přes 150 do 200 mm</t>
  </si>
  <si>
    <t>37,6*2,1</t>
  </si>
  <si>
    <t xml:space="preserve">š. 1 - 1/2 prům. skrývky </t>
  </si>
  <si>
    <t>3,1459*1,35*1,35/2</t>
  </si>
  <si>
    <t xml:space="preserve"> pův. potrubí</t>
  </si>
  <si>
    <t>39</t>
  </si>
  <si>
    <t>-1400598581</t>
  </si>
  <si>
    <t>-1302840831</t>
  </si>
  <si>
    <t>115,65*0,025 'Přepočtené koeficientem množství</t>
  </si>
  <si>
    <t>20190001R</t>
  </si>
  <si>
    <t>Dočasné statické zajištění sloupu el. napětí VN</t>
  </si>
  <si>
    <t>-328809197</t>
  </si>
  <si>
    <t>-1285814711</t>
  </si>
  <si>
    <t>359901111</t>
  </si>
  <si>
    <t>Vyčištění stok</t>
  </si>
  <si>
    <t>1038470793</t>
  </si>
  <si>
    <t>Vyčištění stok jakékoliv výšky</t>
  </si>
  <si>
    <t>33</t>
  </si>
  <si>
    <t>359901211</t>
  </si>
  <si>
    <t>Monitoring stoky jakékoli výšky na novém zatrubnění potoka</t>
  </si>
  <si>
    <t>-794387486</t>
  </si>
  <si>
    <t>Monitoring stok (kamerový systém) jakékoli výšky nová kanalizace</t>
  </si>
  <si>
    <t>34</t>
  </si>
  <si>
    <t>452111111R</t>
  </si>
  <si>
    <t xml:space="preserve">Osazení betonových podkladků otevřený výkop </t>
  </si>
  <si>
    <t>kus</t>
  </si>
  <si>
    <t>1272570295</t>
  </si>
  <si>
    <t>Osazení betonových dílců pražců pod potrubí v otevřeném výkopu, průřezové plochy do 25000 mm2</t>
  </si>
  <si>
    <t xml:space="preserve">Poznámka k souboru cen:_x000d_
1. V cenách nejsou započteny náklady na dodávku betonových výrobků; tyto se oceňují ve specifikaci. </t>
  </si>
  <si>
    <t>35</t>
  </si>
  <si>
    <t>59223734</t>
  </si>
  <si>
    <t>podkladek pod trouby betonové/ŽB DN 600-800</t>
  </si>
  <si>
    <t>989056502</t>
  </si>
  <si>
    <t>36</t>
  </si>
  <si>
    <t>452311131</t>
  </si>
  <si>
    <t>Podkladní desky z betonu prostého tř. C 12/15 otevřený výkop</t>
  </si>
  <si>
    <t>412378773</t>
  </si>
  <si>
    <t>Podkladní a zajišťovací konstrukce z betonu prostého v otevřeném výkopu desky pod potrubí, stoky a drobné objekty z betonu tř. C 12/15</t>
  </si>
  <si>
    <t xml:space="preserve">Poznámka k souboru cen:_x000d_
1. Ceny -1121 až -1191 a -1192 lze použít i pro ochrannou vrstvu pod železobetonové konstrukce. 2. Ceny -2121 až -2191 a -2192 jsou určeny pro jakékoliv úkosy sedel. </t>
  </si>
  <si>
    <t>0,1*37,6*2,1</t>
  </si>
  <si>
    <t>37</t>
  </si>
  <si>
    <t>463212111</t>
  </si>
  <si>
    <t>Rovnanina z lomového kamene upraveného s vyklínováním spár úlomky kamene</t>
  </si>
  <si>
    <t>-256994413</t>
  </si>
  <si>
    <t xml:space="preserve">Rovnanina z lomového kamene upraveného, tříděného  jakékoliv tloušťky rovnaniny s vyklínováním spár a dutin úlomky kamene</t>
  </si>
  <si>
    <t>Začištění vyústění náhonu v korytu potoka kamennou rovnaninou</t>
  </si>
  <si>
    <t>(2*1,5-3,14*0,503*0,503)*0,3</t>
  </si>
  <si>
    <t>38</t>
  </si>
  <si>
    <t>451571111</t>
  </si>
  <si>
    <t>Lože pod dlažby ze štěrkopísku vrstva tl do 100 mm</t>
  </si>
  <si>
    <t>1970367261</t>
  </si>
  <si>
    <t xml:space="preserve">Lože pod dlažby  ze štěrkopísků, tl. vrstvy do 100 mm</t>
  </si>
  <si>
    <t xml:space="preserve">Poznámka k souboru cen:_x000d_
1. Ceny lze použít i pro zřízení podkladního lože pod patky a konstrukce z prefabrikátů. 2. V cenách jsou započteny i náklady na urovnání líce vrstvy. 3. Plocha se stanoví v m2 dlažby, pod kterou je lože určeno. </t>
  </si>
  <si>
    <t>58337344</t>
  </si>
  <si>
    <t>štěrkopísek frakce 0/32</t>
  </si>
  <si>
    <t>-1962894185</t>
  </si>
  <si>
    <t>40</t>
  </si>
  <si>
    <t>20190002R</t>
  </si>
  <si>
    <t>Zřízení a odstranění dočasného obtoku stávajícího protubí DN800 pro instalaci šachty č.1</t>
  </si>
  <si>
    <t>1148502493</t>
  </si>
  <si>
    <t>41</t>
  </si>
  <si>
    <t>820491811</t>
  </si>
  <si>
    <t>Bourání stávajícího potrubí ze ŽB DN přes 800 do 1000</t>
  </si>
  <si>
    <t>888481708</t>
  </si>
  <si>
    <t>Bourání stávajícího potrubí ze železobetonu v otevřeném výkopu DN přes 800 do 1000</t>
  </si>
  <si>
    <t xml:space="preserve">Poznámka k souboru cen:_x000d_
1. Ceny jsou určeny pro bourání vodovodního a kanalizačního potrubí. 2. V cenách jsou započteny náklady na bourání potrubí včetně tvarovek. </t>
  </si>
  <si>
    <t>42</t>
  </si>
  <si>
    <t>94620130</t>
  </si>
  <si>
    <t>poplatek za uložení stavebního odpadu železobetonového zatříděného kódem 170 101</t>
  </si>
  <si>
    <t>1038055837</t>
  </si>
  <si>
    <t>43</t>
  </si>
  <si>
    <t>822472111</t>
  </si>
  <si>
    <t>Montáž potrubí z trub TZH s integrovaným těsněním otevřený výkop sklon do 20 % DN 800</t>
  </si>
  <si>
    <t>-1542277808</t>
  </si>
  <si>
    <t>Montáž potrubí z trub železobetonových hrdlových v otevřeném výkopu ve sklonu do 20 % s integrovaným těsněním DN 800</t>
  </si>
  <si>
    <t xml:space="preserve">Poznámka k souboru cen:_x000d_
1. Cenu 57-2111 lze použít i pro montáž potrubí z trub železobetonových DN 1600. </t>
  </si>
  <si>
    <t>44</t>
  </si>
  <si>
    <t>892471111</t>
  </si>
  <si>
    <t>Tlaková zkouška vodou potrubí DN 800</t>
  </si>
  <si>
    <t>-1381866039</t>
  </si>
  <si>
    <t>Tlakové zkoušky vodou na potrubí DN 800</t>
  </si>
  <si>
    <t xml:space="preserve">Poznámka k souboru cen:_x000d_
1. Ceny -2111 jsou určeny pro zabezpečení jednoho konce zkoušeného úseku jakéhokoliv druhu potrubí. 2. V cenách jsou započteny náklady: a) u cen -1111 - na přísun, montáž, demontáž a odsun zkoušecího čerpadla, napuštění tlakovou vodou a dodání vody pro tlakovou zkoušku, b) u cen -2111 - na montáž a demontáž výrobků nebo dílců pro zabezpečení konce zkoušeného úseku potrubí, na montáž a demontáž koncových tvarovek, na montáž zaslepovací příruby, na zaslepení odboček pro hydranty, vzdušníky a jiné armatury a odbočky pro odbočující řady, </t>
  </si>
  <si>
    <t>45</t>
  </si>
  <si>
    <t>894221115</t>
  </si>
  <si>
    <t xml:space="preserve">Prefabrikovaná ÝB šachta č.1 -  dno 1120/1130 KOM, deska 1120-63/17,vyr.prst.1 63/4, poklop D400, těsnění pro DN 1200, výška šachty 1.5m, stupadla ocel s PE, žlab beton s nátěrem, kyneta 1/1 DN, úhel 162st, vývod/přívod DN 1060/800</t>
  </si>
  <si>
    <t>-585444082</t>
  </si>
  <si>
    <t>Šachty kanalizační z prostého betonu se zvýšenými nároky na prostředí tř. C 25/30 výšky vstupu do 1,50 m na stokách kruhových s obložením dna betonem tř. C 25/30 DN 800 nebo 900</t>
  </si>
  <si>
    <t xml:space="preserve">Poznámka k souboru cen:_x000d_
1. Příplatek k ceně šachet kruhových, čtvercových a obdélníkových za každých dalších i započatých 0,60 m výšky vstupu se oceňuje cenou 894 11-8001 této části katalogu. 2. V cenách jsou započteny i náklady na montáž a dodávku stupadel. 3. V cenách nejsou započteny náklady na: a) podkladní desku z betonu prostého, tyto se oceňují cenou 452 3.-.1.. Podkladní deska betonu prostého, části A 01 tohoto katalogu, b) osazení litinových poklopů; tyto se oceňují cenami souboru cen 899 10- . 1 Osazení poklopů litinových a ocelových včetně rámů části A 01 tohoto katalogu, c) podkladní prstence; tyto se oceňují cenami souboru cen 452 38- . 1 Podkladní a vyrovnávací konstrukce z betonu části A 01 tohoto katalogu. 4. Pro výpočet přesunu hmot se celková hmotnost položky sníží o hmotnost betonu, pokud je beton dodáván přímo na místo zabudování nebo do prostoru technologické manipulace. </t>
  </si>
  <si>
    <t>46</t>
  </si>
  <si>
    <t>894221115R2</t>
  </si>
  <si>
    <t>Prefabrikovaná ÝB šachta č.1 - dno 1120/1130 KOM, skruž 1120/50,deska 1120-63/17,vyr.prst.163/4 3x, poklop D400, těsnění DN 1200 2x, výška šachty 2,26m, stup. ocel s PE, žlab beton s nátěrem, kyneta 1/1 DN, úhel 199st, vývod/přívod DN 1060/800, sklon 32,3</t>
  </si>
  <si>
    <t>1576886297</t>
  </si>
  <si>
    <t>P</t>
  </si>
  <si>
    <t>47</t>
  </si>
  <si>
    <t>894221116R</t>
  </si>
  <si>
    <t>Šachty kanalizační z bet se zvýš nároky C 25/30 na stokách kruhových DN 1000 dno beton tř. C 25/30</t>
  </si>
  <si>
    <t>-1193690233</t>
  </si>
  <si>
    <t>Šachty kanalizační z prostého betonu se zvýšenými nároky na prostředí tř. C 25/30 výšky vstupu do 2,5 m na stokách kruhových s obložením dna betonem tř. C 25/30 DN 1000</t>
  </si>
  <si>
    <t>48</t>
  </si>
  <si>
    <t>899623141</t>
  </si>
  <si>
    <t>Obetonování potrubí nebo zdiva stok betonem prostým tř. C 12/15 otevřený výkop</t>
  </si>
  <si>
    <t>1299247719</t>
  </si>
  <si>
    <t>Obetonování potrubí nebo zdiva stok betonem prostým v otevřeném výkopu, beton tř. C 12/15</t>
  </si>
  <si>
    <t xml:space="preserve">Poznámka k souboru cen:_x000d_
1. Obetonování zdiva stok ve štole se oceňuje cenami souboru cen 359 31-02 Výplň za rubem cihelného zdiva stok části A 03 tohoto katalogu. </t>
  </si>
  <si>
    <t>0,66*37,6</t>
  </si>
  <si>
    <t>49</t>
  </si>
  <si>
    <t>59222002</t>
  </si>
  <si>
    <t>trouba ŽB hrdlová DN 800</t>
  </si>
  <si>
    <t>728583500</t>
  </si>
  <si>
    <t>50</t>
  </si>
  <si>
    <t>28661044</t>
  </si>
  <si>
    <t>mazivo montážní</t>
  </si>
  <si>
    <t>-532753525</t>
  </si>
  <si>
    <t>51</t>
  </si>
  <si>
    <t>899643111</t>
  </si>
  <si>
    <t>Bednění pro obetonování potrubí otevřený výkop</t>
  </si>
  <si>
    <t>-2052873869</t>
  </si>
  <si>
    <t>Bednění pro obetonování potrubí v otevřeném výkopu</t>
  </si>
  <si>
    <t>0.515*37,6*2</t>
  </si>
  <si>
    <t>997</t>
  </si>
  <si>
    <t>Přesun sutě</t>
  </si>
  <si>
    <t>52</t>
  </si>
  <si>
    <t>997006512</t>
  </si>
  <si>
    <t>Vodorovné doprava suti s naložením a složením na skládku do 1 km</t>
  </si>
  <si>
    <t>94724591</t>
  </si>
  <si>
    <t>Vodorovná doprava suti na skládku s naložením na dopravní prostředek a složením přes 100 m do 1 km</t>
  </si>
  <si>
    <t xml:space="preserve">Poznámka k souboru cen:_x000d_
1. Pro volbu ceny je rozhodující dopravní vzdálenost těžiště skládky a půdorysné plochy objektu. </t>
  </si>
  <si>
    <t>53</t>
  </si>
  <si>
    <t>997006519</t>
  </si>
  <si>
    <t>Příplatek k vodorovnému přemístění suti na skládku ZKD 1 km přes 1 km</t>
  </si>
  <si>
    <t>-174136010</t>
  </si>
  <si>
    <t>Vodorovná doprava suti na skládku s naložením na dopravní prostředek a složením Příplatek k ceně za každý další i započatý 1 km</t>
  </si>
  <si>
    <t>54</t>
  </si>
  <si>
    <t>997013802</t>
  </si>
  <si>
    <t>Poplatek za uložení na skládce (skládkovné) stavebního odpadu železobetonového kód odpadu 170 101</t>
  </si>
  <si>
    <t>711859478</t>
  </si>
  <si>
    <t>Poplatek za uložení stavebního odpadu na skládce (skládkovné) z armovaného betonu zatříděného do Katalogu odpadů pod kódem 170 101</t>
  </si>
  <si>
    <t xml:space="preserve">Poznámka k souboru cen:_x000d_
1. Ceny uvedené v souboru cen je doporučeno upravit podle aktuálních cen místně příslušné skládky odpadů. 2. Uložení odpadů neuvedených v souboru cen se oceňuje individuálně. 3. V cenách je započítán poplatek za ukládaní odpadu dle zákona 185/2001 Sb. 4. Případné drcení stavebního odpadu lze ocenit souborem cen 997 00-60 Drcení stavebního odpadu z katalogu 800-6 Demolice objektů. </t>
  </si>
  <si>
    <t>19,5*2,2 'Přepočtené koeficientem množství</t>
  </si>
  <si>
    <t>55</t>
  </si>
  <si>
    <t>998271301</t>
  </si>
  <si>
    <t>Přesun hmot pro kanalizace hloubené monolitické z betonu otevřený výkop</t>
  </si>
  <si>
    <t>-499232172</t>
  </si>
  <si>
    <t>Přesun hmot pro kanalizace (stoky) hloubené monolitické z betonu nebo železobetonu v otevřeném výkopu dopravní vzdálenost do 15 m</t>
  </si>
  <si>
    <t>ON - Vedlejší náklady</t>
  </si>
  <si>
    <t xml:space="preserve">    VRN1 - Průzkumné, geodetické a projektové práce</t>
  </si>
  <si>
    <t xml:space="preserve">    VRN4 - Inženýrská činnost</t>
  </si>
  <si>
    <t xml:space="preserve">    VRN9 - Ostatní náklady</t>
  </si>
  <si>
    <t>VRN1</t>
  </si>
  <si>
    <t>Průzkumné, geodetické a projektové práce</t>
  </si>
  <si>
    <t>012002000</t>
  </si>
  <si>
    <t>Geodetické práce</t>
  </si>
  <si>
    <t>566692664</t>
  </si>
  <si>
    <t>013203000</t>
  </si>
  <si>
    <t>Dokumentace stavby bez rozlišení</t>
  </si>
  <si>
    <t>1700252050</t>
  </si>
  <si>
    <t>Poznámka k položce:_x000d_
Položka bude obsahovat náklady na vypracování dokumentace skutečného provedení stavby a havarijní a povodňový plán po dobu realizace stavby.</t>
  </si>
  <si>
    <t>VRN4</t>
  </si>
  <si>
    <t>Inženýrská činnost</t>
  </si>
  <si>
    <t>041903000</t>
  </si>
  <si>
    <t>Dozor jiné osoby</t>
  </si>
  <si>
    <t>1278635136</t>
  </si>
  <si>
    <t xml:space="preserve">Poznámka k položce:_x000d_
*výkon geotechnického dozoru při realizaci stavby - předpoklad  60h_x000d_
 _x000d_
</t>
  </si>
  <si>
    <t>60</t>
  </si>
  <si>
    <t>VRN9</t>
  </si>
  <si>
    <t>Ostatní náklady</t>
  </si>
  <si>
    <t>091003000</t>
  </si>
  <si>
    <t>Ostatní náklady související s objektem bez rozlišení.Položka bude obsahovat veškeré náklady na plnění podmínek dotčených orgánů státní správy a zprávců sítí</t>
  </si>
  <si>
    <t>-1183514172</t>
  </si>
  <si>
    <t>Ostatní náklady bez rozlišení</t>
  </si>
  <si>
    <t>Poznámka k položce:_x000d_
Položka bude obsahovat veškeré náklady na plnění podmínek dotčených orgánů státní správy a zprávců sítí.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</si>
</sst>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top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578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Novostavba domova důchodců Borohrádek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Borohrádek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28. 8. 2019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'IO 03 - Úprava stávajícíh...'!J30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'IO 03 - Úprava stávajícíh...'!P121</f>
        <v>0</v>
      </c>
      <c r="AV95" s="128">
        <f>'IO 03 - Úprava stávajícíh...'!J33</f>
        <v>0</v>
      </c>
      <c r="AW95" s="128">
        <f>'IO 03 - Úprava stávajícíh...'!J34</f>
        <v>0</v>
      </c>
      <c r="AX95" s="128">
        <f>'IO 03 - Úprava stávajícíh...'!J35</f>
        <v>0</v>
      </c>
      <c r="AY95" s="128">
        <f>'IO 03 - Úprava stávajícíh...'!J36</f>
        <v>0</v>
      </c>
      <c r="AZ95" s="128">
        <f>'IO 03 - Úprava stávajícíh...'!F33</f>
        <v>0</v>
      </c>
      <c r="BA95" s="128">
        <f>'IO 03 - Úprava stávajícíh...'!F34</f>
        <v>0</v>
      </c>
      <c r="BB95" s="128">
        <f>'IO 03 - Úprava stávajícíh...'!F35</f>
        <v>0</v>
      </c>
      <c r="BC95" s="128">
        <f>'IO 03 - Úprava stávajícíh...'!F36</f>
        <v>0</v>
      </c>
      <c r="BD95" s="130">
        <f>'IO 03 - Úprava stávajícíh...'!F37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7" customFormat="1" ht="16.5" customHeight="1">
      <c r="A96" s="119" t="s">
        <v>78</v>
      </c>
      <c r="B96" s="120"/>
      <c r="C96" s="121"/>
      <c r="D96" s="122" t="s">
        <v>85</v>
      </c>
      <c r="E96" s="122"/>
      <c r="F96" s="122"/>
      <c r="G96" s="122"/>
      <c r="H96" s="122"/>
      <c r="I96" s="123"/>
      <c r="J96" s="122" t="s">
        <v>86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'IO 04.1 - Přeložka potoka'!J30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81</v>
      </c>
      <c r="AR96" s="126"/>
      <c r="AS96" s="127">
        <v>0</v>
      </c>
      <c r="AT96" s="128">
        <f>ROUND(SUM(AV96:AW96),2)</f>
        <v>0</v>
      </c>
      <c r="AU96" s="129">
        <f>'IO 04.1 - Přeložka potoka'!P122</f>
        <v>0</v>
      </c>
      <c r="AV96" s="128">
        <f>'IO 04.1 - Přeložka potoka'!J33</f>
        <v>0</v>
      </c>
      <c r="AW96" s="128">
        <f>'IO 04.1 - Přeložka potoka'!J34</f>
        <v>0</v>
      </c>
      <c r="AX96" s="128">
        <f>'IO 04.1 - Přeložka potoka'!J35</f>
        <v>0</v>
      </c>
      <c r="AY96" s="128">
        <f>'IO 04.1 - Přeložka potoka'!J36</f>
        <v>0</v>
      </c>
      <c r="AZ96" s="128">
        <f>'IO 04.1 - Přeložka potoka'!F33</f>
        <v>0</v>
      </c>
      <c r="BA96" s="128">
        <f>'IO 04.1 - Přeložka potoka'!F34</f>
        <v>0</v>
      </c>
      <c r="BB96" s="128">
        <f>'IO 04.1 - Přeložka potoka'!F35</f>
        <v>0</v>
      </c>
      <c r="BC96" s="128">
        <f>'IO 04.1 - Přeložka potoka'!F36</f>
        <v>0</v>
      </c>
      <c r="BD96" s="130">
        <f>'IO 04.1 - Přeložka potoka'!F37</f>
        <v>0</v>
      </c>
      <c r="BE96" s="7"/>
      <c r="BT96" s="131" t="s">
        <v>82</v>
      </c>
      <c r="BV96" s="131" t="s">
        <v>76</v>
      </c>
      <c r="BW96" s="131" t="s">
        <v>87</v>
      </c>
      <c r="BX96" s="131" t="s">
        <v>5</v>
      </c>
      <c r="CL96" s="131" t="s">
        <v>1</v>
      </c>
      <c r="CM96" s="131" t="s">
        <v>84</v>
      </c>
    </row>
    <row r="97" s="7" customFormat="1" ht="16.5" customHeight="1">
      <c r="A97" s="119" t="s">
        <v>78</v>
      </c>
      <c r="B97" s="120"/>
      <c r="C97" s="121"/>
      <c r="D97" s="122" t="s">
        <v>88</v>
      </c>
      <c r="E97" s="122"/>
      <c r="F97" s="122"/>
      <c r="G97" s="122"/>
      <c r="H97" s="122"/>
      <c r="I97" s="123"/>
      <c r="J97" s="122" t="s">
        <v>89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'IO 04.2 - Zatrubnění náhonu'!J30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81</v>
      </c>
      <c r="AR97" s="126"/>
      <c r="AS97" s="127">
        <v>0</v>
      </c>
      <c r="AT97" s="128">
        <f>ROUND(SUM(AV97:AW97),2)</f>
        <v>0</v>
      </c>
      <c r="AU97" s="129">
        <f>'IO 04.2 - Zatrubnění náhonu'!P123</f>
        <v>0</v>
      </c>
      <c r="AV97" s="128">
        <f>'IO 04.2 - Zatrubnění náhonu'!J33</f>
        <v>0</v>
      </c>
      <c r="AW97" s="128">
        <f>'IO 04.2 - Zatrubnění náhonu'!J34</f>
        <v>0</v>
      </c>
      <c r="AX97" s="128">
        <f>'IO 04.2 - Zatrubnění náhonu'!J35</f>
        <v>0</v>
      </c>
      <c r="AY97" s="128">
        <f>'IO 04.2 - Zatrubnění náhonu'!J36</f>
        <v>0</v>
      </c>
      <c r="AZ97" s="128">
        <f>'IO 04.2 - Zatrubnění náhonu'!F33</f>
        <v>0</v>
      </c>
      <c r="BA97" s="128">
        <f>'IO 04.2 - Zatrubnění náhonu'!F34</f>
        <v>0</v>
      </c>
      <c r="BB97" s="128">
        <f>'IO 04.2 - Zatrubnění náhonu'!F35</f>
        <v>0</v>
      </c>
      <c r="BC97" s="128">
        <f>'IO 04.2 - Zatrubnění náhonu'!F36</f>
        <v>0</v>
      </c>
      <c r="BD97" s="130">
        <f>'IO 04.2 - Zatrubnění náhonu'!F37</f>
        <v>0</v>
      </c>
      <c r="BE97" s="7"/>
      <c r="BT97" s="131" t="s">
        <v>82</v>
      </c>
      <c r="BV97" s="131" t="s">
        <v>76</v>
      </c>
      <c r="BW97" s="131" t="s">
        <v>90</v>
      </c>
      <c r="BX97" s="131" t="s">
        <v>5</v>
      </c>
      <c r="CL97" s="131" t="s">
        <v>1</v>
      </c>
      <c r="CM97" s="131" t="s">
        <v>84</v>
      </c>
    </row>
    <row r="98" s="7" customFormat="1" ht="16.5" customHeight="1">
      <c r="A98" s="119" t="s">
        <v>78</v>
      </c>
      <c r="B98" s="120"/>
      <c r="C98" s="121"/>
      <c r="D98" s="122" t="s">
        <v>91</v>
      </c>
      <c r="E98" s="122"/>
      <c r="F98" s="122"/>
      <c r="G98" s="122"/>
      <c r="H98" s="122"/>
      <c r="I98" s="123"/>
      <c r="J98" s="122" t="s">
        <v>92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'ON - Vedlejší náklady'!J30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93</v>
      </c>
      <c r="AR98" s="126"/>
      <c r="AS98" s="132">
        <v>0</v>
      </c>
      <c r="AT98" s="133">
        <f>ROUND(SUM(AV98:AW98),2)</f>
        <v>0</v>
      </c>
      <c r="AU98" s="134">
        <f>'ON - Vedlejší náklady'!P120</f>
        <v>0</v>
      </c>
      <c r="AV98" s="133">
        <f>'ON - Vedlejší náklady'!J33</f>
        <v>0</v>
      </c>
      <c r="AW98" s="133">
        <f>'ON - Vedlejší náklady'!J34</f>
        <v>0</v>
      </c>
      <c r="AX98" s="133">
        <f>'ON - Vedlejší náklady'!J35</f>
        <v>0</v>
      </c>
      <c r="AY98" s="133">
        <f>'ON - Vedlejší náklady'!J36</f>
        <v>0</v>
      </c>
      <c r="AZ98" s="133">
        <f>'ON - Vedlejší náklady'!F33</f>
        <v>0</v>
      </c>
      <c r="BA98" s="133">
        <f>'ON - Vedlejší náklady'!F34</f>
        <v>0</v>
      </c>
      <c r="BB98" s="133">
        <f>'ON - Vedlejší náklady'!F35</f>
        <v>0</v>
      </c>
      <c r="BC98" s="133">
        <f>'ON - Vedlejší náklady'!F36</f>
        <v>0</v>
      </c>
      <c r="BD98" s="135">
        <f>'ON - Vedlejší náklady'!F37</f>
        <v>0</v>
      </c>
      <c r="BE98" s="7"/>
      <c r="BT98" s="131" t="s">
        <v>82</v>
      </c>
      <c r="BV98" s="131" t="s">
        <v>76</v>
      </c>
      <c r="BW98" s="131" t="s">
        <v>94</v>
      </c>
      <c r="BX98" s="131" t="s">
        <v>5</v>
      </c>
      <c r="CL98" s="131" t="s">
        <v>1</v>
      </c>
      <c r="CM98" s="131" t="s">
        <v>84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SYL57K1nTbEklQWCN/xVYt8NW1kPY/ai8VKTQansoEdjr9hrgPaZCgXLwHHjIUzdV3cZSMI/aLPnemoUHiA3iQ==" hashValue="qOC/OoTmPskBA59xFQeRvseZy7LvNh6apMOtkiL/YZKK/8QLnvxMp6O/tAzQWUGqE84ZF+OBEGdX2307Qu2JcA==" algorithmName="SHA-512" password="CC35"/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</mergeCells>
  <hyperlinks>
    <hyperlink ref="A95" location="'IO 03 - Úprava stávajícíh...'!C2" display="/"/>
    <hyperlink ref="A96" location="'IO 04.1 - Přeložka potoka'!C2" display="/"/>
    <hyperlink ref="A97" location="'IO 04.2 - Zatrubnění náhonu'!C2" display="/"/>
    <hyperlink ref="A98" location="'ON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6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84</v>
      </c>
    </row>
    <row r="4" s="1" customFormat="1" ht="24.96" customHeight="1">
      <c r="B4" s="20"/>
      <c r="D4" s="140" t="s">
        <v>95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Novostavba domova důchodců Borohrádek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96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97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28. 8. 2019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33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34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36</v>
      </c>
      <c r="G32" s="38"/>
      <c r="H32" s="38"/>
      <c r="I32" s="159" t="s">
        <v>35</v>
      </c>
      <c r="J32" s="15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38</v>
      </c>
      <c r="E33" s="142" t="s">
        <v>39</v>
      </c>
      <c r="F33" s="161">
        <f>ROUND((SUM(BE121:BE150)),  2)</f>
        <v>0</v>
      </c>
      <c r="G33" s="38"/>
      <c r="H33" s="38"/>
      <c r="I33" s="162">
        <v>0.20999999999999999</v>
      </c>
      <c r="J33" s="161">
        <f>ROUND(((SUM(BE121:BE150))*I33),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40</v>
      </c>
      <c r="F34" s="161">
        <f>ROUND((SUM(BF121:BF150)),  2)</f>
        <v>0</v>
      </c>
      <c r="G34" s="38"/>
      <c r="H34" s="38"/>
      <c r="I34" s="162">
        <v>0.14999999999999999</v>
      </c>
      <c r="J34" s="161">
        <f>ROUND(((SUM(BF121:BF150))*I34),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41</v>
      </c>
      <c r="F35" s="161">
        <f>ROUND((SUM(BG121:BG150)),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61">
        <f>ROUND((SUM(BH121:BH150)),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61">
        <f>ROUND((SUM(BI121:BI150)),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47</v>
      </c>
      <c r="E50" s="172"/>
      <c r="F50" s="172"/>
      <c r="G50" s="171" t="s">
        <v>48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7"/>
      <c r="J61" s="178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51</v>
      </c>
      <c r="E65" s="179"/>
      <c r="F65" s="179"/>
      <c r="G65" s="171" t="s">
        <v>52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7"/>
      <c r="J76" s="178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Novostavba domova důchodců Borohrádek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IO 03 - Úprava stávajícího kanalizačního řádu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Borohrádek</v>
      </c>
      <c r="G89" s="40"/>
      <c r="H89" s="40"/>
      <c r="I89" s="147" t="s">
        <v>22</v>
      </c>
      <c r="J89" s="79" t="str">
        <f>IF(J12="","",J12)</f>
        <v>28. 8. 2019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99</v>
      </c>
      <c r="D94" s="189"/>
      <c r="E94" s="189"/>
      <c r="F94" s="189"/>
      <c r="G94" s="189"/>
      <c r="H94" s="189"/>
      <c r="I94" s="190"/>
      <c r="J94" s="191" t="s">
        <v>100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101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93"/>
      <c r="C97" s="194"/>
      <c r="D97" s="195" t="s">
        <v>103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104</v>
      </c>
      <c r="E98" s="203"/>
      <c r="F98" s="203"/>
      <c r="G98" s="203"/>
      <c r="H98" s="203"/>
      <c r="I98" s="204"/>
      <c r="J98" s="205">
        <f>J123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105</v>
      </c>
      <c r="E99" s="203"/>
      <c r="F99" s="203"/>
      <c r="G99" s="203"/>
      <c r="H99" s="203"/>
      <c r="I99" s="204"/>
      <c r="J99" s="205">
        <f>J135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93"/>
      <c r="C100" s="194"/>
      <c r="D100" s="195" t="s">
        <v>106</v>
      </c>
      <c r="E100" s="196"/>
      <c r="F100" s="196"/>
      <c r="G100" s="196"/>
      <c r="H100" s="196"/>
      <c r="I100" s="197"/>
      <c r="J100" s="198">
        <f>J141</f>
        <v>0</v>
      </c>
      <c r="K100" s="194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200"/>
      <c r="C101" s="201"/>
      <c r="D101" s="202" t="s">
        <v>107</v>
      </c>
      <c r="E101" s="203"/>
      <c r="F101" s="203"/>
      <c r="G101" s="203"/>
      <c r="H101" s="203"/>
      <c r="I101" s="204"/>
      <c r="J101" s="205">
        <f>J142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108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7" t="str">
        <f>E7</f>
        <v>Novostavba domova důchodců Borohrádek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96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IO 03 - Úprava stávajícího kanalizačního řádu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Borohrádek</v>
      </c>
      <c r="G115" s="40"/>
      <c r="H115" s="40"/>
      <c r="I115" s="147" t="s">
        <v>22</v>
      </c>
      <c r="J115" s="79" t="str">
        <f>IF(J12="","",J12)</f>
        <v>28. 8. 2019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147" t="s">
        <v>30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47" t="s">
        <v>32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7"/>
      <c r="B120" s="208"/>
      <c r="C120" s="209" t="s">
        <v>109</v>
      </c>
      <c r="D120" s="210" t="s">
        <v>59</v>
      </c>
      <c r="E120" s="210" t="s">
        <v>55</v>
      </c>
      <c r="F120" s="210" t="s">
        <v>56</v>
      </c>
      <c r="G120" s="210" t="s">
        <v>110</v>
      </c>
      <c r="H120" s="210" t="s">
        <v>111</v>
      </c>
      <c r="I120" s="211" t="s">
        <v>112</v>
      </c>
      <c r="J120" s="212" t="s">
        <v>100</v>
      </c>
      <c r="K120" s="213" t="s">
        <v>113</v>
      </c>
      <c r="L120" s="214"/>
      <c r="M120" s="100" t="s">
        <v>1</v>
      </c>
      <c r="N120" s="101" t="s">
        <v>38</v>
      </c>
      <c r="O120" s="101" t="s">
        <v>114</v>
      </c>
      <c r="P120" s="101" t="s">
        <v>115</v>
      </c>
      <c r="Q120" s="101" t="s">
        <v>116</v>
      </c>
      <c r="R120" s="101" t="s">
        <v>117</v>
      </c>
      <c r="S120" s="101" t="s">
        <v>118</v>
      </c>
      <c r="T120" s="102" t="s">
        <v>119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8"/>
      <c r="B121" s="39"/>
      <c r="C121" s="107" t="s">
        <v>120</v>
      </c>
      <c r="D121" s="40"/>
      <c r="E121" s="40"/>
      <c r="F121" s="40"/>
      <c r="G121" s="40"/>
      <c r="H121" s="40"/>
      <c r="I121" s="144"/>
      <c r="J121" s="215">
        <f>BK121</f>
        <v>0</v>
      </c>
      <c r="K121" s="40"/>
      <c r="L121" s="44"/>
      <c r="M121" s="103"/>
      <c r="N121" s="216"/>
      <c r="O121" s="104"/>
      <c r="P121" s="217">
        <f>P122+P141</f>
        <v>0</v>
      </c>
      <c r="Q121" s="104"/>
      <c r="R121" s="217">
        <f>R122+R141</f>
        <v>457.2321</v>
      </c>
      <c r="S121" s="104"/>
      <c r="T121" s="218">
        <f>T122+T141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73</v>
      </c>
      <c r="AU121" s="17" t="s">
        <v>102</v>
      </c>
      <c r="BK121" s="219">
        <f>BK122+BK141</f>
        <v>0</v>
      </c>
    </row>
    <row r="122" s="12" customFormat="1" ht="25.92" customHeight="1">
      <c r="A122" s="12"/>
      <c r="B122" s="220"/>
      <c r="C122" s="221"/>
      <c r="D122" s="222" t="s">
        <v>73</v>
      </c>
      <c r="E122" s="223" t="s">
        <v>121</v>
      </c>
      <c r="F122" s="223" t="s">
        <v>122</v>
      </c>
      <c r="G122" s="221"/>
      <c r="H122" s="221"/>
      <c r="I122" s="224"/>
      <c r="J122" s="225">
        <f>BK122</f>
        <v>0</v>
      </c>
      <c r="K122" s="221"/>
      <c r="L122" s="226"/>
      <c r="M122" s="227"/>
      <c r="N122" s="228"/>
      <c r="O122" s="228"/>
      <c r="P122" s="229">
        <f>P123+P135</f>
        <v>0</v>
      </c>
      <c r="Q122" s="228"/>
      <c r="R122" s="229">
        <f>R123+R135</f>
        <v>457.2321</v>
      </c>
      <c r="S122" s="228"/>
      <c r="T122" s="230">
        <f>T123+T135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82</v>
      </c>
      <c r="AT122" s="232" t="s">
        <v>73</v>
      </c>
      <c r="AU122" s="232" t="s">
        <v>74</v>
      </c>
      <c r="AY122" s="231" t="s">
        <v>123</v>
      </c>
      <c r="BK122" s="233">
        <f>BK123+BK135</f>
        <v>0</v>
      </c>
    </row>
    <row r="123" s="12" customFormat="1" ht="22.8" customHeight="1">
      <c r="A123" s="12"/>
      <c r="B123" s="220"/>
      <c r="C123" s="221"/>
      <c r="D123" s="222" t="s">
        <v>73</v>
      </c>
      <c r="E123" s="234" t="s">
        <v>124</v>
      </c>
      <c r="F123" s="234" t="s">
        <v>125</v>
      </c>
      <c r="G123" s="221"/>
      <c r="H123" s="221"/>
      <c r="I123" s="224"/>
      <c r="J123" s="235">
        <f>BK123</f>
        <v>0</v>
      </c>
      <c r="K123" s="221"/>
      <c r="L123" s="226"/>
      <c r="M123" s="227"/>
      <c r="N123" s="228"/>
      <c r="O123" s="228"/>
      <c r="P123" s="229">
        <f>SUM(P124:P134)</f>
        <v>0</v>
      </c>
      <c r="Q123" s="228"/>
      <c r="R123" s="229">
        <f>SUM(R124:R134)</f>
        <v>0</v>
      </c>
      <c r="S123" s="228"/>
      <c r="T123" s="230">
        <f>SUM(T124:T134)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82</v>
      </c>
      <c r="AT123" s="232" t="s">
        <v>73</v>
      </c>
      <c r="AU123" s="232" t="s">
        <v>82</v>
      </c>
      <c r="AY123" s="231" t="s">
        <v>123</v>
      </c>
      <c r="BK123" s="233">
        <f>SUM(BK124:BK134)</f>
        <v>0</v>
      </c>
    </row>
    <row r="124" s="2" customFormat="1" ht="16.5" customHeight="1">
      <c r="A124" s="38"/>
      <c r="B124" s="39"/>
      <c r="C124" s="236" t="s">
        <v>82</v>
      </c>
      <c r="D124" s="236" t="s">
        <v>126</v>
      </c>
      <c r="E124" s="237" t="s">
        <v>127</v>
      </c>
      <c r="F124" s="238" t="s">
        <v>128</v>
      </c>
      <c r="G124" s="239" t="s">
        <v>129</v>
      </c>
      <c r="H124" s="240">
        <v>7</v>
      </c>
      <c r="I124" s="241"/>
      <c r="J124" s="242">
        <f>ROUND(I124*H124,2)</f>
        <v>0</v>
      </c>
      <c r="K124" s="243"/>
      <c r="L124" s="44"/>
      <c r="M124" s="244" t="s">
        <v>1</v>
      </c>
      <c r="N124" s="245" t="s">
        <v>39</v>
      </c>
      <c r="O124" s="91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8" t="s">
        <v>130</v>
      </c>
      <c r="AT124" s="248" t="s">
        <v>126</v>
      </c>
      <c r="AU124" s="248" t="s">
        <v>84</v>
      </c>
      <c r="AY124" s="17" t="s">
        <v>123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7" t="s">
        <v>82</v>
      </c>
      <c r="BK124" s="249">
        <f>ROUND(I124*H124,2)</f>
        <v>0</v>
      </c>
      <c r="BL124" s="17" t="s">
        <v>130</v>
      </c>
      <c r="BM124" s="248" t="s">
        <v>131</v>
      </c>
    </row>
    <row r="125" s="2" customFormat="1">
      <c r="A125" s="38"/>
      <c r="B125" s="39"/>
      <c r="C125" s="40"/>
      <c r="D125" s="250" t="s">
        <v>132</v>
      </c>
      <c r="E125" s="40"/>
      <c r="F125" s="251" t="s">
        <v>128</v>
      </c>
      <c r="G125" s="40"/>
      <c r="H125" s="40"/>
      <c r="I125" s="144"/>
      <c r="J125" s="40"/>
      <c r="K125" s="40"/>
      <c r="L125" s="44"/>
      <c r="M125" s="252"/>
      <c r="N125" s="253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132</v>
      </c>
      <c r="AU125" s="17" t="s">
        <v>84</v>
      </c>
    </row>
    <row r="126" s="2" customFormat="1" ht="16.5" customHeight="1">
      <c r="A126" s="38"/>
      <c r="B126" s="39"/>
      <c r="C126" s="236" t="s">
        <v>84</v>
      </c>
      <c r="D126" s="236" t="s">
        <v>126</v>
      </c>
      <c r="E126" s="237" t="s">
        <v>133</v>
      </c>
      <c r="F126" s="238" t="s">
        <v>134</v>
      </c>
      <c r="G126" s="239" t="s">
        <v>135</v>
      </c>
      <c r="H126" s="240">
        <v>65</v>
      </c>
      <c r="I126" s="241"/>
      <c r="J126" s="242">
        <f>ROUND(I126*H126,2)</f>
        <v>0</v>
      </c>
      <c r="K126" s="243"/>
      <c r="L126" s="44"/>
      <c r="M126" s="244" t="s">
        <v>1</v>
      </c>
      <c r="N126" s="245" t="s">
        <v>39</v>
      </c>
      <c r="O126" s="91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8" t="s">
        <v>130</v>
      </c>
      <c r="AT126" s="248" t="s">
        <v>126</v>
      </c>
      <c r="AU126" s="248" t="s">
        <v>84</v>
      </c>
      <c r="AY126" s="17" t="s">
        <v>123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7" t="s">
        <v>82</v>
      </c>
      <c r="BK126" s="249">
        <f>ROUND(I126*H126,2)</f>
        <v>0</v>
      </c>
      <c r="BL126" s="17" t="s">
        <v>130</v>
      </c>
      <c r="BM126" s="248" t="s">
        <v>136</v>
      </c>
    </row>
    <row r="127" s="2" customFormat="1">
      <c r="A127" s="38"/>
      <c r="B127" s="39"/>
      <c r="C127" s="40"/>
      <c r="D127" s="250" t="s">
        <v>132</v>
      </c>
      <c r="E127" s="40"/>
      <c r="F127" s="251" t="s">
        <v>137</v>
      </c>
      <c r="G127" s="40"/>
      <c r="H127" s="40"/>
      <c r="I127" s="144"/>
      <c r="J127" s="40"/>
      <c r="K127" s="40"/>
      <c r="L127" s="44"/>
      <c r="M127" s="252"/>
      <c r="N127" s="25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132</v>
      </c>
      <c r="AU127" s="17" t="s">
        <v>84</v>
      </c>
    </row>
    <row r="128" s="2" customFormat="1">
      <c r="A128" s="38"/>
      <c r="B128" s="39"/>
      <c r="C128" s="40"/>
      <c r="D128" s="250" t="s">
        <v>138</v>
      </c>
      <c r="E128" s="40"/>
      <c r="F128" s="254" t="s">
        <v>139</v>
      </c>
      <c r="G128" s="40"/>
      <c r="H128" s="40"/>
      <c r="I128" s="144"/>
      <c r="J128" s="40"/>
      <c r="K128" s="40"/>
      <c r="L128" s="44"/>
      <c r="M128" s="252"/>
      <c r="N128" s="25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138</v>
      </c>
      <c r="AU128" s="17" t="s">
        <v>84</v>
      </c>
    </row>
    <row r="129" s="2" customFormat="1" ht="24" customHeight="1">
      <c r="A129" s="38"/>
      <c r="B129" s="39"/>
      <c r="C129" s="236" t="s">
        <v>124</v>
      </c>
      <c r="D129" s="236" t="s">
        <v>126</v>
      </c>
      <c r="E129" s="237" t="s">
        <v>140</v>
      </c>
      <c r="F129" s="238" t="s">
        <v>141</v>
      </c>
      <c r="G129" s="239" t="s">
        <v>135</v>
      </c>
      <c r="H129" s="240">
        <v>65</v>
      </c>
      <c r="I129" s="241"/>
      <c r="J129" s="242">
        <f>ROUND(I129*H129,2)</f>
        <v>0</v>
      </c>
      <c r="K129" s="243"/>
      <c r="L129" s="44"/>
      <c r="M129" s="244" t="s">
        <v>1</v>
      </c>
      <c r="N129" s="245" t="s">
        <v>39</v>
      </c>
      <c r="O129" s="91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8" t="s">
        <v>130</v>
      </c>
      <c r="AT129" s="248" t="s">
        <v>126</v>
      </c>
      <c r="AU129" s="248" t="s">
        <v>84</v>
      </c>
      <c r="AY129" s="17" t="s">
        <v>123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7" t="s">
        <v>82</v>
      </c>
      <c r="BK129" s="249">
        <f>ROUND(I129*H129,2)</f>
        <v>0</v>
      </c>
      <c r="BL129" s="17" t="s">
        <v>130</v>
      </c>
      <c r="BM129" s="248" t="s">
        <v>142</v>
      </c>
    </row>
    <row r="130" s="2" customFormat="1">
      <c r="A130" s="38"/>
      <c r="B130" s="39"/>
      <c r="C130" s="40"/>
      <c r="D130" s="250" t="s">
        <v>132</v>
      </c>
      <c r="E130" s="40"/>
      <c r="F130" s="251" t="s">
        <v>143</v>
      </c>
      <c r="G130" s="40"/>
      <c r="H130" s="40"/>
      <c r="I130" s="144"/>
      <c r="J130" s="40"/>
      <c r="K130" s="40"/>
      <c r="L130" s="44"/>
      <c r="M130" s="252"/>
      <c r="N130" s="25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132</v>
      </c>
      <c r="AU130" s="17" t="s">
        <v>84</v>
      </c>
    </row>
    <row r="131" s="2" customFormat="1">
      <c r="A131" s="38"/>
      <c r="B131" s="39"/>
      <c r="C131" s="40"/>
      <c r="D131" s="250" t="s">
        <v>138</v>
      </c>
      <c r="E131" s="40"/>
      <c r="F131" s="254" t="s">
        <v>144</v>
      </c>
      <c r="G131" s="40"/>
      <c r="H131" s="40"/>
      <c r="I131" s="144"/>
      <c r="J131" s="40"/>
      <c r="K131" s="40"/>
      <c r="L131" s="44"/>
      <c r="M131" s="252"/>
      <c r="N131" s="25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138</v>
      </c>
      <c r="AU131" s="17" t="s">
        <v>84</v>
      </c>
    </row>
    <row r="132" s="2" customFormat="1" ht="24" customHeight="1">
      <c r="A132" s="38"/>
      <c r="B132" s="39"/>
      <c r="C132" s="236" t="s">
        <v>130</v>
      </c>
      <c r="D132" s="236" t="s">
        <v>126</v>
      </c>
      <c r="E132" s="237" t="s">
        <v>145</v>
      </c>
      <c r="F132" s="238" t="s">
        <v>146</v>
      </c>
      <c r="G132" s="239" t="s">
        <v>135</v>
      </c>
      <c r="H132" s="240">
        <v>65</v>
      </c>
      <c r="I132" s="241"/>
      <c r="J132" s="242">
        <f>ROUND(I132*H132,2)</f>
        <v>0</v>
      </c>
      <c r="K132" s="243"/>
      <c r="L132" s="44"/>
      <c r="M132" s="244" t="s">
        <v>1</v>
      </c>
      <c r="N132" s="245" t="s">
        <v>39</v>
      </c>
      <c r="O132" s="91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8" t="s">
        <v>130</v>
      </c>
      <c r="AT132" s="248" t="s">
        <v>126</v>
      </c>
      <c r="AU132" s="248" t="s">
        <v>84</v>
      </c>
      <c r="AY132" s="17" t="s">
        <v>123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82</v>
      </c>
      <c r="BK132" s="249">
        <f>ROUND(I132*H132,2)</f>
        <v>0</v>
      </c>
      <c r="BL132" s="17" t="s">
        <v>130</v>
      </c>
      <c r="BM132" s="248" t="s">
        <v>147</v>
      </c>
    </row>
    <row r="133" s="2" customFormat="1">
      <c r="A133" s="38"/>
      <c r="B133" s="39"/>
      <c r="C133" s="40"/>
      <c r="D133" s="250" t="s">
        <v>132</v>
      </c>
      <c r="E133" s="40"/>
      <c r="F133" s="251" t="s">
        <v>143</v>
      </c>
      <c r="G133" s="40"/>
      <c r="H133" s="40"/>
      <c r="I133" s="144"/>
      <c r="J133" s="40"/>
      <c r="K133" s="40"/>
      <c r="L133" s="44"/>
      <c r="M133" s="252"/>
      <c r="N133" s="25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132</v>
      </c>
      <c r="AU133" s="17" t="s">
        <v>84</v>
      </c>
    </row>
    <row r="134" s="2" customFormat="1">
      <c r="A134" s="38"/>
      <c r="B134" s="39"/>
      <c r="C134" s="40"/>
      <c r="D134" s="250" t="s">
        <v>138</v>
      </c>
      <c r="E134" s="40"/>
      <c r="F134" s="254" t="s">
        <v>144</v>
      </c>
      <c r="G134" s="40"/>
      <c r="H134" s="40"/>
      <c r="I134" s="144"/>
      <c r="J134" s="40"/>
      <c r="K134" s="40"/>
      <c r="L134" s="44"/>
      <c r="M134" s="252"/>
      <c r="N134" s="25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138</v>
      </c>
      <c r="AU134" s="17" t="s">
        <v>84</v>
      </c>
    </row>
    <row r="135" s="12" customFormat="1" ht="22.8" customHeight="1">
      <c r="A135" s="12"/>
      <c r="B135" s="220"/>
      <c r="C135" s="221"/>
      <c r="D135" s="222" t="s">
        <v>73</v>
      </c>
      <c r="E135" s="234" t="s">
        <v>148</v>
      </c>
      <c r="F135" s="234" t="s">
        <v>149</v>
      </c>
      <c r="G135" s="221"/>
      <c r="H135" s="221"/>
      <c r="I135" s="224"/>
      <c r="J135" s="235">
        <f>BK135</f>
        <v>0</v>
      </c>
      <c r="K135" s="221"/>
      <c r="L135" s="226"/>
      <c r="M135" s="227"/>
      <c r="N135" s="228"/>
      <c r="O135" s="228"/>
      <c r="P135" s="229">
        <f>SUM(P136:P140)</f>
        <v>0</v>
      </c>
      <c r="Q135" s="228"/>
      <c r="R135" s="229">
        <f>SUM(R136:R140)</f>
        <v>457.2321</v>
      </c>
      <c r="S135" s="228"/>
      <c r="T135" s="230">
        <f>SUM(T136:T140)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1" t="s">
        <v>82</v>
      </c>
      <c r="AT135" s="232" t="s">
        <v>73</v>
      </c>
      <c r="AU135" s="232" t="s">
        <v>82</v>
      </c>
      <c r="AY135" s="231" t="s">
        <v>123</v>
      </c>
      <c r="BK135" s="233">
        <f>SUM(BK136:BK140)</f>
        <v>0</v>
      </c>
    </row>
    <row r="136" s="2" customFormat="1" ht="16.5" customHeight="1">
      <c r="A136" s="38"/>
      <c r="B136" s="39"/>
      <c r="C136" s="236" t="s">
        <v>150</v>
      </c>
      <c r="D136" s="236" t="s">
        <v>126</v>
      </c>
      <c r="E136" s="237" t="s">
        <v>151</v>
      </c>
      <c r="F136" s="238" t="s">
        <v>152</v>
      </c>
      <c r="G136" s="239" t="s">
        <v>153</v>
      </c>
      <c r="H136" s="240">
        <v>2</v>
      </c>
      <c r="I136" s="241"/>
      <c r="J136" s="242">
        <f>ROUND(I136*H136,2)</f>
        <v>0</v>
      </c>
      <c r="K136" s="243"/>
      <c r="L136" s="44"/>
      <c r="M136" s="244" t="s">
        <v>1</v>
      </c>
      <c r="N136" s="245" t="s">
        <v>39</v>
      </c>
      <c r="O136" s="91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130</v>
      </c>
      <c r="AT136" s="248" t="s">
        <v>126</v>
      </c>
      <c r="AU136" s="248" t="s">
        <v>84</v>
      </c>
      <c r="AY136" s="17" t="s">
        <v>123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82</v>
      </c>
      <c r="BK136" s="249">
        <f>ROUND(I136*H136,2)</f>
        <v>0</v>
      </c>
      <c r="BL136" s="17" t="s">
        <v>130</v>
      </c>
      <c r="BM136" s="248" t="s">
        <v>154</v>
      </c>
    </row>
    <row r="137" s="2" customFormat="1">
      <c r="A137" s="38"/>
      <c r="B137" s="39"/>
      <c r="C137" s="40"/>
      <c r="D137" s="250" t="s">
        <v>132</v>
      </c>
      <c r="E137" s="40"/>
      <c r="F137" s="251" t="s">
        <v>152</v>
      </c>
      <c r="G137" s="40"/>
      <c r="H137" s="40"/>
      <c r="I137" s="144"/>
      <c r="J137" s="40"/>
      <c r="K137" s="40"/>
      <c r="L137" s="44"/>
      <c r="M137" s="252"/>
      <c r="N137" s="25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132</v>
      </c>
      <c r="AU137" s="17" t="s">
        <v>84</v>
      </c>
    </row>
    <row r="138" s="2" customFormat="1" ht="36" customHeight="1">
      <c r="A138" s="38"/>
      <c r="B138" s="39"/>
      <c r="C138" s="236" t="s">
        <v>155</v>
      </c>
      <c r="D138" s="236" t="s">
        <v>126</v>
      </c>
      <c r="E138" s="237" t="s">
        <v>156</v>
      </c>
      <c r="F138" s="238" t="s">
        <v>157</v>
      </c>
      <c r="G138" s="239" t="s">
        <v>135</v>
      </c>
      <c r="H138" s="240">
        <v>65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39</v>
      </c>
      <c r="O138" s="91"/>
      <c r="P138" s="246">
        <f>O138*H138</f>
        <v>0</v>
      </c>
      <c r="Q138" s="246">
        <v>7.0343400000000003</v>
      </c>
      <c r="R138" s="246">
        <f>Q138*H138</f>
        <v>457.2321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130</v>
      </c>
      <c r="AT138" s="248" t="s">
        <v>126</v>
      </c>
      <c r="AU138" s="248" t="s">
        <v>84</v>
      </c>
      <c r="AY138" s="17" t="s">
        <v>123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82</v>
      </c>
      <c r="BK138" s="249">
        <f>ROUND(I138*H138,2)</f>
        <v>0</v>
      </c>
      <c r="BL138" s="17" t="s">
        <v>130</v>
      </c>
      <c r="BM138" s="248" t="s">
        <v>158</v>
      </c>
    </row>
    <row r="139" s="2" customFormat="1">
      <c r="A139" s="38"/>
      <c r="B139" s="39"/>
      <c r="C139" s="40"/>
      <c r="D139" s="250" t="s">
        <v>132</v>
      </c>
      <c r="E139" s="40"/>
      <c r="F139" s="251" t="s">
        <v>159</v>
      </c>
      <c r="G139" s="40"/>
      <c r="H139" s="40"/>
      <c r="I139" s="144"/>
      <c r="J139" s="40"/>
      <c r="K139" s="40"/>
      <c r="L139" s="44"/>
      <c r="M139" s="252"/>
      <c r="N139" s="25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132</v>
      </c>
      <c r="AU139" s="17" t="s">
        <v>84</v>
      </c>
    </row>
    <row r="140" s="2" customFormat="1">
      <c r="A140" s="38"/>
      <c r="B140" s="39"/>
      <c r="C140" s="40"/>
      <c r="D140" s="250" t="s">
        <v>138</v>
      </c>
      <c r="E140" s="40"/>
      <c r="F140" s="254" t="s">
        <v>160</v>
      </c>
      <c r="G140" s="40"/>
      <c r="H140" s="40"/>
      <c r="I140" s="144"/>
      <c r="J140" s="40"/>
      <c r="K140" s="40"/>
      <c r="L140" s="44"/>
      <c r="M140" s="252"/>
      <c r="N140" s="25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138</v>
      </c>
      <c r="AU140" s="17" t="s">
        <v>84</v>
      </c>
    </row>
    <row r="141" s="12" customFormat="1" ht="25.92" customHeight="1">
      <c r="A141" s="12"/>
      <c r="B141" s="220"/>
      <c r="C141" s="221"/>
      <c r="D141" s="222" t="s">
        <v>73</v>
      </c>
      <c r="E141" s="223" t="s">
        <v>161</v>
      </c>
      <c r="F141" s="223" t="s">
        <v>162</v>
      </c>
      <c r="G141" s="221"/>
      <c r="H141" s="221"/>
      <c r="I141" s="224"/>
      <c r="J141" s="225">
        <f>BK141</f>
        <v>0</v>
      </c>
      <c r="K141" s="221"/>
      <c r="L141" s="226"/>
      <c r="M141" s="227"/>
      <c r="N141" s="228"/>
      <c r="O141" s="228"/>
      <c r="P141" s="229">
        <f>P142</f>
        <v>0</v>
      </c>
      <c r="Q141" s="228"/>
      <c r="R141" s="229">
        <f>R142</f>
        <v>0</v>
      </c>
      <c r="S141" s="228"/>
      <c r="T141" s="230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1" t="s">
        <v>150</v>
      </c>
      <c r="AT141" s="232" t="s">
        <v>73</v>
      </c>
      <c r="AU141" s="232" t="s">
        <v>74</v>
      </c>
      <c r="AY141" s="231" t="s">
        <v>123</v>
      </c>
      <c r="BK141" s="233">
        <f>BK142</f>
        <v>0</v>
      </c>
    </row>
    <row r="142" s="12" customFormat="1" ht="22.8" customHeight="1">
      <c r="A142" s="12"/>
      <c r="B142" s="220"/>
      <c r="C142" s="221"/>
      <c r="D142" s="222" t="s">
        <v>73</v>
      </c>
      <c r="E142" s="234" t="s">
        <v>163</v>
      </c>
      <c r="F142" s="234" t="s">
        <v>164</v>
      </c>
      <c r="G142" s="221"/>
      <c r="H142" s="221"/>
      <c r="I142" s="224"/>
      <c r="J142" s="235">
        <f>BK142</f>
        <v>0</v>
      </c>
      <c r="K142" s="221"/>
      <c r="L142" s="226"/>
      <c r="M142" s="227"/>
      <c r="N142" s="228"/>
      <c r="O142" s="228"/>
      <c r="P142" s="229">
        <f>SUM(P143:P150)</f>
        <v>0</v>
      </c>
      <c r="Q142" s="228"/>
      <c r="R142" s="229">
        <f>SUM(R143:R150)</f>
        <v>0</v>
      </c>
      <c r="S142" s="228"/>
      <c r="T142" s="230">
        <f>SUM(T143:T150)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1" t="s">
        <v>150</v>
      </c>
      <c r="AT142" s="232" t="s">
        <v>73</v>
      </c>
      <c r="AU142" s="232" t="s">
        <v>82</v>
      </c>
      <c r="AY142" s="231" t="s">
        <v>123</v>
      </c>
      <c r="BK142" s="233">
        <f>SUM(BK143:BK150)</f>
        <v>0</v>
      </c>
    </row>
    <row r="143" s="2" customFormat="1" ht="16.5" customHeight="1">
      <c r="A143" s="38"/>
      <c r="B143" s="39"/>
      <c r="C143" s="236" t="s">
        <v>165</v>
      </c>
      <c r="D143" s="236" t="s">
        <v>126</v>
      </c>
      <c r="E143" s="237" t="s">
        <v>166</v>
      </c>
      <c r="F143" s="238" t="s">
        <v>167</v>
      </c>
      <c r="G143" s="239" t="s">
        <v>168</v>
      </c>
      <c r="H143" s="240">
        <v>1</v>
      </c>
      <c r="I143" s="241"/>
      <c r="J143" s="242">
        <f>ROUND(I143*H143,2)</f>
        <v>0</v>
      </c>
      <c r="K143" s="243"/>
      <c r="L143" s="44"/>
      <c r="M143" s="244" t="s">
        <v>1</v>
      </c>
      <c r="N143" s="245" t="s">
        <v>39</v>
      </c>
      <c r="O143" s="91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8" t="s">
        <v>169</v>
      </c>
      <c r="AT143" s="248" t="s">
        <v>126</v>
      </c>
      <c r="AU143" s="248" t="s">
        <v>84</v>
      </c>
      <c r="AY143" s="17" t="s">
        <v>123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7" t="s">
        <v>82</v>
      </c>
      <c r="BK143" s="249">
        <f>ROUND(I143*H143,2)</f>
        <v>0</v>
      </c>
      <c r="BL143" s="17" t="s">
        <v>169</v>
      </c>
      <c r="BM143" s="248" t="s">
        <v>170</v>
      </c>
    </row>
    <row r="144" s="2" customFormat="1">
      <c r="A144" s="38"/>
      <c r="B144" s="39"/>
      <c r="C144" s="40"/>
      <c r="D144" s="250" t="s">
        <v>132</v>
      </c>
      <c r="E144" s="40"/>
      <c r="F144" s="251" t="s">
        <v>164</v>
      </c>
      <c r="G144" s="40"/>
      <c r="H144" s="40"/>
      <c r="I144" s="144"/>
      <c r="J144" s="40"/>
      <c r="K144" s="40"/>
      <c r="L144" s="44"/>
      <c r="M144" s="252"/>
      <c r="N144" s="25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132</v>
      </c>
      <c r="AU144" s="17" t="s">
        <v>84</v>
      </c>
    </row>
    <row r="145" s="2" customFormat="1" ht="16.5" customHeight="1">
      <c r="A145" s="38"/>
      <c r="B145" s="39"/>
      <c r="C145" s="236" t="s">
        <v>148</v>
      </c>
      <c r="D145" s="236" t="s">
        <v>126</v>
      </c>
      <c r="E145" s="237" t="s">
        <v>171</v>
      </c>
      <c r="F145" s="238" t="s">
        <v>172</v>
      </c>
      <c r="G145" s="239" t="s">
        <v>168</v>
      </c>
      <c r="H145" s="240">
        <v>1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39</v>
      </c>
      <c r="O145" s="91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130</v>
      </c>
      <c r="AT145" s="248" t="s">
        <v>126</v>
      </c>
      <c r="AU145" s="248" t="s">
        <v>84</v>
      </c>
      <c r="AY145" s="17" t="s">
        <v>123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82</v>
      </c>
      <c r="BK145" s="249">
        <f>ROUND(I145*H145,2)</f>
        <v>0</v>
      </c>
      <c r="BL145" s="17" t="s">
        <v>130</v>
      </c>
      <c r="BM145" s="248" t="s">
        <v>173</v>
      </c>
    </row>
    <row r="146" s="2" customFormat="1">
      <c r="A146" s="38"/>
      <c r="B146" s="39"/>
      <c r="C146" s="40"/>
      <c r="D146" s="250" t="s">
        <v>132</v>
      </c>
      <c r="E146" s="40"/>
      <c r="F146" s="251" t="s">
        <v>172</v>
      </c>
      <c r="G146" s="40"/>
      <c r="H146" s="40"/>
      <c r="I146" s="144"/>
      <c r="J146" s="40"/>
      <c r="K146" s="40"/>
      <c r="L146" s="44"/>
      <c r="M146" s="252"/>
      <c r="N146" s="25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132</v>
      </c>
      <c r="AU146" s="17" t="s">
        <v>84</v>
      </c>
    </row>
    <row r="147" s="2" customFormat="1" ht="24" customHeight="1">
      <c r="A147" s="38"/>
      <c r="B147" s="39"/>
      <c r="C147" s="236" t="s">
        <v>174</v>
      </c>
      <c r="D147" s="236" t="s">
        <v>126</v>
      </c>
      <c r="E147" s="237" t="s">
        <v>175</v>
      </c>
      <c r="F147" s="238" t="s">
        <v>176</v>
      </c>
      <c r="G147" s="239" t="s">
        <v>168</v>
      </c>
      <c r="H147" s="240">
        <v>1</v>
      </c>
      <c r="I147" s="241"/>
      <c r="J147" s="242">
        <f>ROUND(I147*H147,2)</f>
        <v>0</v>
      </c>
      <c r="K147" s="243"/>
      <c r="L147" s="44"/>
      <c r="M147" s="244" t="s">
        <v>1</v>
      </c>
      <c r="N147" s="245" t="s">
        <v>39</v>
      </c>
      <c r="O147" s="91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8" t="s">
        <v>169</v>
      </c>
      <c r="AT147" s="248" t="s">
        <v>126</v>
      </c>
      <c r="AU147" s="248" t="s">
        <v>84</v>
      </c>
      <c r="AY147" s="17" t="s">
        <v>123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82</v>
      </c>
      <c r="BK147" s="249">
        <f>ROUND(I147*H147,2)</f>
        <v>0</v>
      </c>
      <c r="BL147" s="17" t="s">
        <v>169</v>
      </c>
      <c r="BM147" s="248" t="s">
        <v>177</v>
      </c>
    </row>
    <row r="148" s="2" customFormat="1">
      <c r="A148" s="38"/>
      <c r="B148" s="39"/>
      <c r="C148" s="40"/>
      <c r="D148" s="250" t="s">
        <v>132</v>
      </c>
      <c r="E148" s="40"/>
      <c r="F148" s="251" t="s">
        <v>176</v>
      </c>
      <c r="G148" s="40"/>
      <c r="H148" s="40"/>
      <c r="I148" s="144"/>
      <c r="J148" s="40"/>
      <c r="K148" s="40"/>
      <c r="L148" s="44"/>
      <c r="M148" s="252"/>
      <c r="N148" s="253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132</v>
      </c>
      <c r="AU148" s="17" t="s">
        <v>84</v>
      </c>
    </row>
    <row r="149" s="2" customFormat="1" ht="16.5" customHeight="1">
      <c r="A149" s="38"/>
      <c r="B149" s="39"/>
      <c r="C149" s="236" t="s">
        <v>178</v>
      </c>
      <c r="D149" s="236" t="s">
        <v>126</v>
      </c>
      <c r="E149" s="237" t="s">
        <v>179</v>
      </c>
      <c r="F149" s="238" t="s">
        <v>180</v>
      </c>
      <c r="G149" s="239" t="s">
        <v>168</v>
      </c>
      <c r="H149" s="240">
        <v>1</v>
      </c>
      <c r="I149" s="241"/>
      <c r="J149" s="242">
        <f>ROUND(I149*H149,2)</f>
        <v>0</v>
      </c>
      <c r="K149" s="243"/>
      <c r="L149" s="44"/>
      <c r="M149" s="244" t="s">
        <v>1</v>
      </c>
      <c r="N149" s="245" t="s">
        <v>39</v>
      </c>
      <c r="O149" s="91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8" t="s">
        <v>169</v>
      </c>
      <c r="AT149" s="248" t="s">
        <v>126</v>
      </c>
      <c r="AU149" s="248" t="s">
        <v>84</v>
      </c>
      <c r="AY149" s="17" t="s">
        <v>123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7" t="s">
        <v>82</v>
      </c>
      <c r="BK149" s="249">
        <f>ROUND(I149*H149,2)</f>
        <v>0</v>
      </c>
      <c r="BL149" s="17" t="s">
        <v>169</v>
      </c>
      <c r="BM149" s="248" t="s">
        <v>181</v>
      </c>
    </row>
    <row r="150" s="2" customFormat="1">
      <c r="A150" s="38"/>
      <c r="B150" s="39"/>
      <c r="C150" s="40"/>
      <c r="D150" s="250" t="s">
        <v>132</v>
      </c>
      <c r="E150" s="40"/>
      <c r="F150" s="251" t="s">
        <v>180</v>
      </c>
      <c r="G150" s="40"/>
      <c r="H150" s="40"/>
      <c r="I150" s="144"/>
      <c r="J150" s="40"/>
      <c r="K150" s="40"/>
      <c r="L150" s="44"/>
      <c r="M150" s="255"/>
      <c r="N150" s="256"/>
      <c r="O150" s="257"/>
      <c r="P150" s="257"/>
      <c r="Q150" s="257"/>
      <c r="R150" s="257"/>
      <c r="S150" s="257"/>
      <c r="T150" s="25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132</v>
      </c>
      <c r="AU150" s="17" t="s">
        <v>84</v>
      </c>
    </row>
    <row r="151" s="2" customFormat="1" ht="6.96" customHeight="1">
      <c r="A151" s="38"/>
      <c r="B151" s="66"/>
      <c r="C151" s="67"/>
      <c r="D151" s="67"/>
      <c r="E151" s="67"/>
      <c r="F151" s="67"/>
      <c r="G151" s="67"/>
      <c r="H151" s="67"/>
      <c r="I151" s="183"/>
      <c r="J151" s="67"/>
      <c r="K151" s="67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lyOfuFhR2yNY2xmxJw8QBs9PzlMVaM8iUOlgkBofrEabOhR+s0wxL0ogA+IIwG9l/bFT9rbHZByf7YS4VRUoVw==" hashValue="5cON0xyOrKp0iuFkaPxGN8Q/TPywPnmOdMK0zb06toifBea13tcRjtcdSRe+y69tn9gAFq3JszfGzVouAo5Pew==" algorithmName="SHA-512" password="CC35"/>
  <autoFilter ref="C120:K15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6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84</v>
      </c>
    </row>
    <row r="4" s="1" customFormat="1" ht="24.96" customHeight="1">
      <c r="B4" s="20"/>
      <c r="D4" s="140" t="s">
        <v>95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Novostavba domova důchodců Borohrádek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96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182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28. 8. 2019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33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34</v>
      </c>
      <c r="E30" s="38"/>
      <c r="F30" s="38"/>
      <c r="G30" s="38"/>
      <c r="H30" s="38"/>
      <c r="I30" s="144"/>
      <c r="J30" s="157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36</v>
      </c>
      <c r="G32" s="38"/>
      <c r="H32" s="38"/>
      <c r="I32" s="159" t="s">
        <v>35</v>
      </c>
      <c r="J32" s="15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38</v>
      </c>
      <c r="E33" s="142" t="s">
        <v>39</v>
      </c>
      <c r="F33" s="161">
        <f>ROUND((SUM(BE122:BE247)),  2)</f>
        <v>0</v>
      </c>
      <c r="G33" s="38"/>
      <c r="H33" s="38"/>
      <c r="I33" s="162">
        <v>0.20999999999999999</v>
      </c>
      <c r="J33" s="161">
        <f>ROUND(((SUM(BE122:BE247))*I33),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40</v>
      </c>
      <c r="F34" s="161">
        <f>ROUND((SUM(BF122:BF247)),  2)</f>
        <v>0</v>
      </c>
      <c r="G34" s="38"/>
      <c r="H34" s="38"/>
      <c r="I34" s="162">
        <v>0.14999999999999999</v>
      </c>
      <c r="J34" s="161">
        <f>ROUND(((SUM(BF122:BF247))*I34),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41</v>
      </c>
      <c r="F35" s="161">
        <f>ROUND((SUM(BG122:BG247)),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61">
        <f>ROUND((SUM(BH122:BH247)),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61">
        <f>ROUND((SUM(BI122:BI247)),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47</v>
      </c>
      <c r="E50" s="172"/>
      <c r="F50" s="172"/>
      <c r="G50" s="171" t="s">
        <v>48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7"/>
      <c r="J61" s="178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51</v>
      </c>
      <c r="E65" s="179"/>
      <c r="F65" s="179"/>
      <c r="G65" s="171" t="s">
        <v>52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7"/>
      <c r="J76" s="178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Novostavba domova důchodců Borohrádek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IO 04.1 - Přeložka potoka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Borohrádek</v>
      </c>
      <c r="G89" s="40"/>
      <c r="H89" s="40"/>
      <c r="I89" s="147" t="s">
        <v>22</v>
      </c>
      <c r="J89" s="79" t="str">
        <f>IF(J12="","",J12)</f>
        <v>28. 8. 2019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99</v>
      </c>
      <c r="D94" s="189"/>
      <c r="E94" s="189"/>
      <c r="F94" s="189"/>
      <c r="G94" s="189"/>
      <c r="H94" s="189"/>
      <c r="I94" s="190"/>
      <c r="J94" s="191" t="s">
        <v>100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101</v>
      </c>
      <c r="D96" s="40"/>
      <c r="E96" s="40"/>
      <c r="F96" s="40"/>
      <c r="G96" s="40"/>
      <c r="H96" s="40"/>
      <c r="I96" s="144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93"/>
      <c r="C97" s="194"/>
      <c r="D97" s="195" t="s">
        <v>103</v>
      </c>
      <c r="E97" s="196"/>
      <c r="F97" s="196"/>
      <c r="G97" s="196"/>
      <c r="H97" s="196"/>
      <c r="I97" s="197"/>
      <c r="J97" s="198">
        <f>J123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183</v>
      </c>
      <c r="E98" s="203"/>
      <c r="F98" s="203"/>
      <c r="G98" s="203"/>
      <c r="H98" s="203"/>
      <c r="I98" s="204"/>
      <c r="J98" s="205">
        <f>J124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184</v>
      </c>
      <c r="E99" s="203"/>
      <c r="F99" s="203"/>
      <c r="G99" s="203"/>
      <c r="H99" s="203"/>
      <c r="I99" s="204"/>
      <c r="J99" s="205">
        <f>J212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104</v>
      </c>
      <c r="E100" s="203"/>
      <c r="F100" s="203"/>
      <c r="G100" s="203"/>
      <c r="H100" s="203"/>
      <c r="I100" s="204"/>
      <c r="J100" s="205">
        <f>J224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185</v>
      </c>
      <c r="E101" s="203"/>
      <c r="F101" s="203"/>
      <c r="G101" s="203"/>
      <c r="H101" s="203"/>
      <c r="I101" s="204"/>
      <c r="J101" s="205">
        <f>J225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186</v>
      </c>
      <c r="E102" s="203"/>
      <c r="F102" s="203"/>
      <c r="G102" s="203"/>
      <c r="H102" s="203"/>
      <c r="I102" s="204"/>
      <c r="J102" s="205">
        <f>J242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4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83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86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108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7" t="str">
        <f>E7</f>
        <v>Novostavba domova důchodců Borohrádek</v>
      </c>
      <c r="F112" s="32"/>
      <c r="G112" s="32"/>
      <c r="H112" s="32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96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IO 04.1 - Přeložka potoka</v>
      </c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Borohrádek</v>
      </c>
      <c r="G116" s="40"/>
      <c r="H116" s="40"/>
      <c r="I116" s="147" t="s">
        <v>22</v>
      </c>
      <c r="J116" s="79" t="str">
        <f>IF(J12="","",J12)</f>
        <v>28. 8. 2019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147" t="s">
        <v>30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147" t="s">
        <v>32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7"/>
      <c r="B121" s="208"/>
      <c r="C121" s="209" t="s">
        <v>109</v>
      </c>
      <c r="D121" s="210" t="s">
        <v>59</v>
      </c>
      <c r="E121" s="210" t="s">
        <v>55</v>
      </c>
      <c r="F121" s="210" t="s">
        <v>56</v>
      </c>
      <c r="G121" s="210" t="s">
        <v>110</v>
      </c>
      <c r="H121" s="210" t="s">
        <v>111</v>
      </c>
      <c r="I121" s="211" t="s">
        <v>112</v>
      </c>
      <c r="J121" s="212" t="s">
        <v>100</v>
      </c>
      <c r="K121" s="213" t="s">
        <v>113</v>
      </c>
      <c r="L121" s="214"/>
      <c r="M121" s="100" t="s">
        <v>1</v>
      </c>
      <c r="N121" s="101" t="s">
        <v>38</v>
      </c>
      <c r="O121" s="101" t="s">
        <v>114</v>
      </c>
      <c r="P121" s="101" t="s">
        <v>115</v>
      </c>
      <c r="Q121" s="101" t="s">
        <v>116</v>
      </c>
      <c r="R121" s="101" t="s">
        <v>117</v>
      </c>
      <c r="S121" s="101" t="s">
        <v>118</v>
      </c>
      <c r="T121" s="102" t="s">
        <v>119</v>
      </c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</row>
    <row r="122" s="2" customFormat="1" ht="22.8" customHeight="1">
      <c r="A122" s="38"/>
      <c r="B122" s="39"/>
      <c r="C122" s="107" t="s">
        <v>120</v>
      </c>
      <c r="D122" s="40"/>
      <c r="E122" s="40"/>
      <c r="F122" s="40"/>
      <c r="G122" s="40"/>
      <c r="H122" s="40"/>
      <c r="I122" s="144"/>
      <c r="J122" s="215">
        <f>BK122</f>
        <v>0</v>
      </c>
      <c r="K122" s="40"/>
      <c r="L122" s="44"/>
      <c r="M122" s="103"/>
      <c r="N122" s="216"/>
      <c r="O122" s="104"/>
      <c r="P122" s="217">
        <f>P123</f>
        <v>0</v>
      </c>
      <c r="Q122" s="104"/>
      <c r="R122" s="217">
        <f>R123</f>
        <v>165.13022517999997</v>
      </c>
      <c r="S122" s="104"/>
      <c r="T122" s="218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73</v>
      </c>
      <c r="AU122" s="17" t="s">
        <v>102</v>
      </c>
      <c r="BK122" s="219">
        <f>BK123</f>
        <v>0</v>
      </c>
    </row>
    <row r="123" s="12" customFormat="1" ht="25.92" customHeight="1">
      <c r="A123" s="12"/>
      <c r="B123" s="220"/>
      <c r="C123" s="221"/>
      <c r="D123" s="222" t="s">
        <v>73</v>
      </c>
      <c r="E123" s="223" t="s">
        <v>121</v>
      </c>
      <c r="F123" s="223" t="s">
        <v>122</v>
      </c>
      <c r="G123" s="221"/>
      <c r="H123" s="221"/>
      <c r="I123" s="224"/>
      <c r="J123" s="225">
        <f>BK123</f>
        <v>0</v>
      </c>
      <c r="K123" s="221"/>
      <c r="L123" s="226"/>
      <c r="M123" s="227"/>
      <c r="N123" s="228"/>
      <c r="O123" s="228"/>
      <c r="P123" s="229">
        <f>P124+P212+P224+P225+P242</f>
        <v>0</v>
      </c>
      <c r="Q123" s="228"/>
      <c r="R123" s="229">
        <f>R124+R212+R224+R225+R242</f>
        <v>165.13022517999997</v>
      </c>
      <c r="S123" s="228"/>
      <c r="T123" s="230">
        <f>T124+T212+T224+T225+T242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82</v>
      </c>
      <c r="AT123" s="232" t="s">
        <v>73</v>
      </c>
      <c r="AU123" s="232" t="s">
        <v>74</v>
      </c>
      <c r="AY123" s="231" t="s">
        <v>123</v>
      </c>
      <c r="BK123" s="233">
        <f>BK124+BK212+BK224+BK225+BK242</f>
        <v>0</v>
      </c>
    </row>
    <row r="124" s="12" customFormat="1" ht="22.8" customHeight="1">
      <c r="A124" s="12"/>
      <c r="B124" s="220"/>
      <c r="C124" s="221"/>
      <c r="D124" s="222" t="s">
        <v>73</v>
      </c>
      <c r="E124" s="234" t="s">
        <v>82</v>
      </c>
      <c r="F124" s="234" t="s">
        <v>187</v>
      </c>
      <c r="G124" s="221"/>
      <c r="H124" s="221"/>
      <c r="I124" s="224"/>
      <c r="J124" s="235">
        <f>BK124</f>
        <v>0</v>
      </c>
      <c r="K124" s="221"/>
      <c r="L124" s="226"/>
      <c r="M124" s="227"/>
      <c r="N124" s="228"/>
      <c r="O124" s="228"/>
      <c r="P124" s="229">
        <f>SUM(P125:P211)</f>
        <v>0</v>
      </c>
      <c r="Q124" s="228"/>
      <c r="R124" s="229">
        <f>SUM(R125:R211)</f>
        <v>17.755700000000001</v>
      </c>
      <c r="S124" s="228"/>
      <c r="T124" s="230">
        <f>SUM(T125:T211)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82</v>
      </c>
      <c r="AT124" s="232" t="s">
        <v>73</v>
      </c>
      <c r="AU124" s="232" t="s">
        <v>82</v>
      </c>
      <c r="AY124" s="231" t="s">
        <v>123</v>
      </c>
      <c r="BK124" s="233">
        <f>SUM(BK125:BK211)</f>
        <v>0</v>
      </c>
    </row>
    <row r="125" s="2" customFormat="1" ht="24" customHeight="1">
      <c r="A125" s="38"/>
      <c r="B125" s="39"/>
      <c r="C125" s="236" t="s">
        <v>82</v>
      </c>
      <c r="D125" s="236" t="s">
        <v>126</v>
      </c>
      <c r="E125" s="237" t="s">
        <v>188</v>
      </c>
      <c r="F125" s="238" t="s">
        <v>189</v>
      </c>
      <c r="G125" s="239" t="s">
        <v>190</v>
      </c>
      <c r="H125" s="240">
        <v>180</v>
      </c>
      <c r="I125" s="241"/>
      <c r="J125" s="242">
        <f>ROUND(I125*H125,2)</f>
        <v>0</v>
      </c>
      <c r="K125" s="243"/>
      <c r="L125" s="44"/>
      <c r="M125" s="244" t="s">
        <v>1</v>
      </c>
      <c r="N125" s="245" t="s">
        <v>39</v>
      </c>
      <c r="O125" s="91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8" t="s">
        <v>130</v>
      </c>
      <c r="AT125" s="248" t="s">
        <v>126</v>
      </c>
      <c r="AU125" s="248" t="s">
        <v>84</v>
      </c>
      <c r="AY125" s="17" t="s">
        <v>123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7" t="s">
        <v>82</v>
      </c>
      <c r="BK125" s="249">
        <f>ROUND(I125*H125,2)</f>
        <v>0</v>
      </c>
      <c r="BL125" s="17" t="s">
        <v>130</v>
      </c>
      <c r="BM125" s="248" t="s">
        <v>191</v>
      </c>
    </row>
    <row r="126" s="2" customFormat="1">
      <c r="A126" s="38"/>
      <c r="B126" s="39"/>
      <c r="C126" s="40"/>
      <c r="D126" s="250" t="s">
        <v>132</v>
      </c>
      <c r="E126" s="40"/>
      <c r="F126" s="251" t="s">
        <v>192</v>
      </c>
      <c r="G126" s="40"/>
      <c r="H126" s="40"/>
      <c r="I126" s="144"/>
      <c r="J126" s="40"/>
      <c r="K126" s="40"/>
      <c r="L126" s="44"/>
      <c r="M126" s="252"/>
      <c r="N126" s="253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132</v>
      </c>
      <c r="AU126" s="17" t="s">
        <v>84</v>
      </c>
    </row>
    <row r="127" s="2" customFormat="1">
      <c r="A127" s="38"/>
      <c r="B127" s="39"/>
      <c r="C127" s="40"/>
      <c r="D127" s="250" t="s">
        <v>138</v>
      </c>
      <c r="E127" s="40"/>
      <c r="F127" s="254" t="s">
        <v>193</v>
      </c>
      <c r="G127" s="40"/>
      <c r="H127" s="40"/>
      <c r="I127" s="144"/>
      <c r="J127" s="40"/>
      <c r="K127" s="40"/>
      <c r="L127" s="44"/>
      <c r="M127" s="252"/>
      <c r="N127" s="25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138</v>
      </c>
      <c r="AU127" s="17" t="s">
        <v>84</v>
      </c>
    </row>
    <row r="128" s="2" customFormat="1" ht="16.5" customHeight="1">
      <c r="A128" s="38"/>
      <c r="B128" s="39"/>
      <c r="C128" s="236" t="s">
        <v>84</v>
      </c>
      <c r="D128" s="236" t="s">
        <v>126</v>
      </c>
      <c r="E128" s="237" t="s">
        <v>194</v>
      </c>
      <c r="F128" s="238" t="s">
        <v>195</v>
      </c>
      <c r="G128" s="239" t="s">
        <v>190</v>
      </c>
      <c r="H128" s="240">
        <v>180</v>
      </c>
      <c r="I128" s="241"/>
      <c r="J128" s="242">
        <f>ROUND(I128*H128,2)</f>
        <v>0</v>
      </c>
      <c r="K128" s="243"/>
      <c r="L128" s="44"/>
      <c r="M128" s="244" t="s">
        <v>1</v>
      </c>
      <c r="N128" s="245" t="s">
        <v>39</v>
      </c>
      <c r="O128" s="91"/>
      <c r="P128" s="246">
        <f>O128*H128</f>
        <v>0</v>
      </c>
      <c r="Q128" s="246">
        <v>6.0000000000000002E-05</v>
      </c>
      <c r="R128" s="246">
        <f>Q128*H128</f>
        <v>0.010800000000000001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130</v>
      </c>
      <c r="AT128" s="248" t="s">
        <v>126</v>
      </c>
      <c r="AU128" s="248" t="s">
        <v>84</v>
      </c>
      <c r="AY128" s="17" t="s">
        <v>123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82</v>
      </c>
      <c r="BK128" s="249">
        <f>ROUND(I128*H128,2)</f>
        <v>0</v>
      </c>
      <c r="BL128" s="17" t="s">
        <v>130</v>
      </c>
      <c r="BM128" s="248" t="s">
        <v>196</v>
      </c>
    </row>
    <row r="129" s="2" customFormat="1">
      <c r="A129" s="38"/>
      <c r="B129" s="39"/>
      <c r="C129" s="40"/>
      <c r="D129" s="250" t="s">
        <v>132</v>
      </c>
      <c r="E129" s="40"/>
      <c r="F129" s="251" t="s">
        <v>197</v>
      </c>
      <c r="G129" s="40"/>
      <c r="H129" s="40"/>
      <c r="I129" s="144"/>
      <c r="J129" s="40"/>
      <c r="K129" s="40"/>
      <c r="L129" s="44"/>
      <c r="M129" s="252"/>
      <c r="N129" s="25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132</v>
      </c>
      <c r="AU129" s="17" t="s">
        <v>84</v>
      </c>
    </row>
    <row r="130" s="2" customFormat="1">
      <c r="A130" s="38"/>
      <c r="B130" s="39"/>
      <c r="C130" s="40"/>
      <c r="D130" s="250" t="s">
        <v>138</v>
      </c>
      <c r="E130" s="40"/>
      <c r="F130" s="254" t="s">
        <v>198</v>
      </c>
      <c r="G130" s="40"/>
      <c r="H130" s="40"/>
      <c r="I130" s="144"/>
      <c r="J130" s="40"/>
      <c r="K130" s="40"/>
      <c r="L130" s="44"/>
      <c r="M130" s="252"/>
      <c r="N130" s="25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138</v>
      </c>
      <c r="AU130" s="17" t="s">
        <v>84</v>
      </c>
    </row>
    <row r="131" s="2" customFormat="1" ht="16.5" customHeight="1">
      <c r="A131" s="38"/>
      <c r="B131" s="39"/>
      <c r="C131" s="236" t="s">
        <v>124</v>
      </c>
      <c r="D131" s="236" t="s">
        <v>126</v>
      </c>
      <c r="E131" s="237" t="s">
        <v>199</v>
      </c>
      <c r="F131" s="238" t="s">
        <v>200</v>
      </c>
      <c r="G131" s="239" t="s">
        <v>135</v>
      </c>
      <c r="H131" s="240">
        <v>55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39</v>
      </c>
      <c r="O131" s="91"/>
      <c r="P131" s="246">
        <f>O131*H131</f>
        <v>0</v>
      </c>
      <c r="Q131" s="246">
        <v>0.0086800000000000002</v>
      </c>
      <c r="R131" s="246">
        <f>Q131*H131</f>
        <v>0.47739999999999999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130</v>
      </c>
      <c r="AT131" s="248" t="s">
        <v>126</v>
      </c>
      <c r="AU131" s="248" t="s">
        <v>84</v>
      </c>
      <c r="AY131" s="17" t="s">
        <v>123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82</v>
      </c>
      <c r="BK131" s="249">
        <f>ROUND(I131*H131,2)</f>
        <v>0</v>
      </c>
      <c r="BL131" s="17" t="s">
        <v>130</v>
      </c>
      <c r="BM131" s="248" t="s">
        <v>201</v>
      </c>
    </row>
    <row r="132" s="2" customFormat="1">
      <c r="A132" s="38"/>
      <c r="B132" s="39"/>
      <c r="C132" s="40"/>
      <c r="D132" s="250" t="s">
        <v>132</v>
      </c>
      <c r="E132" s="40"/>
      <c r="F132" s="251" t="s">
        <v>202</v>
      </c>
      <c r="G132" s="40"/>
      <c r="H132" s="40"/>
      <c r="I132" s="144"/>
      <c r="J132" s="40"/>
      <c r="K132" s="40"/>
      <c r="L132" s="44"/>
      <c r="M132" s="252"/>
      <c r="N132" s="25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132</v>
      </c>
      <c r="AU132" s="17" t="s">
        <v>84</v>
      </c>
    </row>
    <row r="133" s="2" customFormat="1">
      <c r="A133" s="38"/>
      <c r="B133" s="39"/>
      <c r="C133" s="40"/>
      <c r="D133" s="250" t="s">
        <v>138</v>
      </c>
      <c r="E133" s="40"/>
      <c r="F133" s="254" t="s">
        <v>203</v>
      </c>
      <c r="G133" s="40"/>
      <c r="H133" s="40"/>
      <c r="I133" s="144"/>
      <c r="J133" s="40"/>
      <c r="K133" s="40"/>
      <c r="L133" s="44"/>
      <c r="M133" s="252"/>
      <c r="N133" s="25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138</v>
      </c>
      <c r="AU133" s="17" t="s">
        <v>84</v>
      </c>
    </row>
    <row r="134" s="2" customFormat="1" ht="24" customHeight="1">
      <c r="A134" s="38"/>
      <c r="B134" s="39"/>
      <c r="C134" s="236" t="s">
        <v>130</v>
      </c>
      <c r="D134" s="236" t="s">
        <v>126</v>
      </c>
      <c r="E134" s="237" t="s">
        <v>204</v>
      </c>
      <c r="F134" s="238" t="s">
        <v>205</v>
      </c>
      <c r="G134" s="239" t="s">
        <v>135</v>
      </c>
      <c r="H134" s="240">
        <v>160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39</v>
      </c>
      <c r="O134" s="91"/>
      <c r="P134" s="246">
        <f>O134*H134</f>
        <v>0</v>
      </c>
      <c r="Q134" s="246">
        <v>0.00014999999999999999</v>
      </c>
      <c r="R134" s="246">
        <f>Q134*H134</f>
        <v>0.023999999999999997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130</v>
      </c>
      <c r="AT134" s="248" t="s">
        <v>126</v>
      </c>
      <c r="AU134" s="248" t="s">
        <v>84</v>
      </c>
      <c r="AY134" s="17" t="s">
        <v>123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82</v>
      </c>
      <c r="BK134" s="249">
        <f>ROUND(I134*H134,2)</f>
        <v>0</v>
      </c>
      <c r="BL134" s="17" t="s">
        <v>130</v>
      </c>
      <c r="BM134" s="248" t="s">
        <v>206</v>
      </c>
    </row>
    <row r="135" s="2" customFormat="1">
      <c r="A135" s="38"/>
      <c r="B135" s="39"/>
      <c r="C135" s="40"/>
      <c r="D135" s="250" t="s">
        <v>132</v>
      </c>
      <c r="E135" s="40"/>
      <c r="F135" s="251" t="s">
        <v>207</v>
      </c>
      <c r="G135" s="40"/>
      <c r="H135" s="40"/>
      <c r="I135" s="144"/>
      <c r="J135" s="40"/>
      <c r="K135" s="40"/>
      <c r="L135" s="44"/>
      <c r="M135" s="252"/>
      <c r="N135" s="25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132</v>
      </c>
      <c r="AU135" s="17" t="s">
        <v>84</v>
      </c>
    </row>
    <row r="136" s="2" customFormat="1">
      <c r="A136" s="38"/>
      <c r="B136" s="39"/>
      <c r="C136" s="40"/>
      <c r="D136" s="250" t="s">
        <v>138</v>
      </c>
      <c r="E136" s="40"/>
      <c r="F136" s="254" t="s">
        <v>208</v>
      </c>
      <c r="G136" s="40"/>
      <c r="H136" s="40"/>
      <c r="I136" s="144"/>
      <c r="J136" s="40"/>
      <c r="K136" s="40"/>
      <c r="L136" s="44"/>
      <c r="M136" s="252"/>
      <c r="N136" s="25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138</v>
      </c>
      <c r="AU136" s="17" t="s">
        <v>84</v>
      </c>
    </row>
    <row r="137" s="2" customFormat="1" ht="24" customHeight="1">
      <c r="A137" s="38"/>
      <c r="B137" s="39"/>
      <c r="C137" s="236" t="s">
        <v>150</v>
      </c>
      <c r="D137" s="236" t="s">
        <v>126</v>
      </c>
      <c r="E137" s="237" t="s">
        <v>209</v>
      </c>
      <c r="F137" s="238" t="s">
        <v>210</v>
      </c>
      <c r="G137" s="239" t="s">
        <v>135</v>
      </c>
      <c r="H137" s="240">
        <v>160</v>
      </c>
      <c r="I137" s="241"/>
      <c r="J137" s="242">
        <f>ROUND(I137*H137,2)</f>
        <v>0</v>
      </c>
      <c r="K137" s="243"/>
      <c r="L137" s="44"/>
      <c r="M137" s="244" t="s">
        <v>1</v>
      </c>
      <c r="N137" s="245" t="s">
        <v>39</v>
      </c>
      <c r="O137" s="91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8" t="s">
        <v>130</v>
      </c>
      <c r="AT137" s="248" t="s">
        <v>126</v>
      </c>
      <c r="AU137" s="248" t="s">
        <v>84</v>
      </c>
      <c r="AY137" s="17" t="s">
        <v>123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82</v>
      </c>
      <c r="BK137" s="249">
        <f>ROUND(I137*H137,2)</f>
        <v>0</v>
      </c>
      <c r="BL137" s="17" t="s">
        <v>130</v>
      </c>
      <c r="BM137" s="248" t="s">
        <v>211</v>
      </c>
    </row>
    <row r="138" s="2" customFormat="1">
      <c r="A138" s="38"/>
      <c r="B138" s="39"/>
      <c r="C138" s="40"/>
      <c r="D138" s="250" t="s">
        <v>132</v>
      </c>
      <c r="E138" s="40"/>
      <c r="F138" s="251" t="s">
        <v>212</v>
      </c>
      <c r="G138" s="40"/>
      <c r="H138" s="40"/>
      <c r="I138" s="144"/>
      <c r="J138" s="40"/>
      <c r="K138" s="40"/>
      <c r="L138" s="44"/>
      <c r="M138" s="252"/>
      <c r="N138" s="25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132</v>
      </c>
      <c r="AU138" s="17" t="s">
        <v>84</v>
      </c>
    </row>
    <row r="139" s="2" customFormat="1">
      <c r="A139" s="38"/>
      <c r="B139" s="39"/>
      <c r="C139" s="40"/>
      <c r="D139" s="250" t="s">
        <v>138</v>
      </c>
      <c r="E139" s="40"/>
      <c r="F139" s="254" t="s">
        <v>208</v>
      </c>
      <c r="G139" s="40"/>
      <c r="H139" s="40"/>
      <c r="I139" s="144"/>
      <c r="J139" s="40"/>
      <c r="K139" s="40"/>
      <c r="L139" s="44"/>
      <c r="M139" s="252"/>
      <c r="N139" s="25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138</v>
      </c>
      <c r="AU139" s="17" t="s">
        <v>84</v>
      </c>
    </row>
    <row r="140" s="2" customFormat="1" ht="48" customHeight="1">
      <c r="A140" s="38"/>
      <c r="B140" s="39"/>
      <c r="C140" s="236" t="s">
        <v>155</v>
      </c>
      <c r="D140" s="236" t="s">
        <v>126</v>
      </c>
      <c r="E140" s="237" t="s">
        <v>213</v>
      </c>
      <c r="F140" s="238" t="s">
        <v>214</v>
      </c>
      <c r="G140" s="239" t="s">
        <v>215</v>
      </c>
      <c r="H140" s="240">
        <v>37.241</v>
      </c>
      <c r="I140" s="241"/>
      <c r="J140" s="242">
        <f>ROUND(I140*H140,2)</f>
        <v>0</v>
      </c>
      <c r="K140" s="243"/>
      <c r="L140" s="44"/>
      <c r="M140" s="244" t="s">
        <v>1</v>
      </c>
      <c r="N140" s="245" t="s">
        <v>39</v>
      </c>
      <c r="O140" s="91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130</v>
      </c>
      <c r="AT140" s="248" t="s">
        <v>126</v>
      </c>
      <c r="AU140" s="248" t="s">
        <v>84</v>
      </c>
      <c r="AY140" s="17" t="s">
        <v>123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82</v>
      </c>
      <c r="BK140" s="249">
        <f>ROUND(I140*H140,2)</f>
        <v>0</v>
      </c>
      <c r="BL140" s="17" t="s">
        <v>130</v>
      </c>
      <c r="BM140" s="248" t="s">
        <v>216</v>
      </c>
    </row>
    <row r="141" s="2" customFormat="1">
      <c r="A141" s="38"/>
      <c r="B141" s="39"/>
      <c r="C141" s="40"/>
      <c r="D141" s="250" t="s">
        <v>132</v>
      </c>
      <c r="E141" s="40"/>
      <c r="F141" s="251" t="s">
        <v>214</v>
      </c>
      <c r="G141" s="40"/>
      <c r="H141" s="40"/>
      <c r="I141" s="144"/>
      <c r="J141" s="40"/>
      <c r="K141" s="40"/>
      <c r="L141" s="44"/>
      <c r="M141" s="252"/>
      <c r="N141" s="25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132</v>
      </c>
      <c r="AU141" s="17" t="s">
        <v>84</v>
      </c>
    </row>
    <row r="142" s="13" customFormat="1">
      <c r="A142" s="13"/>
      <c r="B142" s="259"/>
      <c r="C142" s="260"/>
      <c r="D142" s="250" t="s">
        <v>217</v>
      </c>
      <c r="E142" s="261" t="s">
        <v>1</v>
      </c>
      <c r="F142" s="262" t="s">
        <v>218</v>
      </c>
      <c r="G142" s="260"/>
      <c r="H142" s="263">
        <v>4.2960000000000003</v>
      </c>
      <c r="I142" s="264"/>
      <c r="J142" s="260"/>
      <c r="K142" s="260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217</v>
      </c>
      <c r="AU142" s="269" t="s">
        <v>84</v>
      </c>
      <c r="AV142" s="13" t="s">
        <v>84</v>
      </c>
      <c r="AW142" s="13" t="s">
        <v>31</v>
      </c>
      <c r="AX142" s="13" t="s">
        <v>74</v>
      </c>
      <c r="AY142" s="269" t="s">
        <v>123</v>
      </c>
    </row>
    <row r="143" s="13" customFormat="1">
      <c r="A143" s="13"/>
      <c r="B143" s="259"/>
      <c r="C143" s="260"/>
      <c r="D143" s="250" t="s">
        <v>217</v>
      </c>
      <c r="E143" s="261" t="s">
        <v>1</v>
      </c>
      <c r="F143" s="262" t="s">
        <v>219</v>
      </c>
      <c r="G143" s="260"/>
      <c r="H143" s="263">
        <v>4.1959999999999997</v>
      </c>
      <c r="I143" s="264"/>
      <c r="J143" s="260"/>
      <c r="K143" s="260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217</v>
      </c>
      <c r="AU143" s="269" t="s">
        <v>84</v>
      </c>
      <c r="AV143" s="13" t="s">
        <v>84</v>
      </c>
      <c r="AW143" s="13" t="s">
        <v>31</v>
      </c>
      <c r="AX143" s="13" t="s">
        <v>74</v>
      </c>
      <c r="AY143" s="269" t="s">
        <v>123</v>
      </c>
    </row>
    <row r="144" s="13" customFormat="1">
      <c r="A144" s="13"/>
      <c r="B144" s="259"/>
      <c r="C144" s="260"/>
      <c r="D144" s="250" t="s">
        <v>217</v>
      </c>
      <c r="E144" s="261" t="s">
        <v>1</v>
      </c>
      <c r="F144" s="262" t="s">
        <v>220</v>
      </c>
      <c r="G144" s="260"/>
      <c r="H144" s="263">
        <v>5.6639999999999997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217</v>
      </c>
      <c r="AU144" s="269" t="s">
        <v>84</v>
      </c>
      <c r="AV144" s="13" t="s">
        <v>84</v>
      </c>
      <c r="AW144" s="13" t="s">
        <v>31</v>
      </c>
      <c r="AX144" s="13" t="s">
        <v>74</v>
      </c>
      <c r="AY144" s="269" t="s">
        <v>123</v>
      </c>
    </row>
    <row r="145" s="13" customFormat="1">
      <c r="A145" s="13"/>
      <c r="B145" s="259"/>
      <c r="C145" s="260"/>
      <c r="D145" s="250" t="s">
        <v>217</v>
      </c>
      <c r="E145" s="261" t="s">
        <v>1</v>
      </c>
      <c r="F145" s="262" t="s">
        <v>221</v>
      </c>
      <c r="G145" s="260"/>
      <c r="H145" s="263">
        <v>9.3849999999999998</v>
      </c>
      <c r="I145" s="264"/>
      <c r="J145" s="260"/>
      <c r="K145" s="260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217</v>
      </c>
      <c r="AU145" s="269" t="s">
        <v>84</v>
      </c>
      <c r="AV145" s="13" t="s">
        <v>84</v>
      </c>
      <c r="AW145" s="13" t="s">
        <v>31</v>
      </c>
      <c r="AX145" s="13" t="s">
        <v>74</v>
      </c>
      <c r="AY145" s="269" t="s">
        <v>123</v>
      </c>
    </row>
    <row r="146" s="13" customFormat="1">
      <c r="A146" s="13"/>
      <c r="B146" s="259"/>
      <c r="C146" s="260"/>
      <c r="D146" s="250" t="s">
        <v>217</v>
      </c>
      <c r="E146" s="261" t="s">
        <v>1</v>
      </c>
      <c r="F146" s="262" t="s">
        <v>222</v>
      </c>
      <c r="G146" s="260"/>
      <c r="H146" s="263">
        <v>4.2300000000000004</v>
      </c>
      <c r="I146" s="264"/>
      <c r="J146" s="260"/>
      <c r="K146" s="260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217</v>
      </c>
      <c r="AU146" s="269" t="s">
        <v>84</v>
      </c>
      <c r="AV146" s="13" t="s">
        <v>84</v>
      </c>
      <c r="AW146" s="13" t="s">
        <v>31</v>
      </c>
      <c r="AX146" s="13" t="s">
        <v>74</v>
      </c>
      <c r="AY146" s="269" t="s">
        <v>123</v>
      </c>
    </row>
    <row r="147" s="13" customFormat="1">
      <c r="A147" s="13"/>
      <c r="B147" s="259"/>
      <c r="C147" s="260"/>
      <c r="D147" s="250" t="s">
        <v>217</v>
      </c>
      <c r="E147" s="261" t="s">
        <v>1</v>
      </c>
      <c r="F147" s="262" t="s">
        <v>223</v>
      </c>
      <c r="G147" s="260"/>
      <c r="H147" s="263">
        <v>3.7869999999999999</v>
      </c>
      <c r="I147" s="264"/>
      <c r="J147" s="260"/>
      <c r="K147" s="260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217</v>
      </c>
      <c r="AU147" s="269" t="s">
        <v>84</v>
      </c>
      <c r="AV147" s="13" t="s">
        <v>84</v>
      </c>
      <c r="AW147" s="13" t="s">
        <v>31</v>
      </c>
      <c r="AX147" s="13" t="s">
        <v>74</v>
      </c>
      <c r="AY147" s="269" t="s">
        <v>123</v>
      </c>
    </row>
    <row r="148" s="13" customFormat="1">
      <c r="A148" s="13"/>
      <c r="B148" s="259"/>
      <c r="C148" s="260"/>
      <c r="D148" s="250" t="s">
        <v>217</v>
      </c>
      <c r="E148" s="261" t="s">
        <v>1</v>
      </c>
      <c r="F148" s="262" t="s">
        <v>224</v>
      </c>
      <c r="G148" s="260"/>
      <c r="H148" s="263">
        <v>1.964</v>
      </c>
      <c r="I148" s="264"/>
      <c r="J148" s="260"/>
      <c r="K148" s="260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217</v>
      </c>
      <c r="AU148" s="269" t="s">
        <v>84</v>
      </c>
      <c r="AV148" s="13" t="s">
        <v>84</v>
      </c>
      <c r="AW148" s="13" t="s">
        <v>31</v>
      </c>
      <c r="AX148" s="13" t="s">
        <v>74</v>
      </c>
      <c r="AY148" s="269" t="s">
        <v>123</v>
      </c>
    </row>
    <row r="149" s="13" customFormat="1">
      <c r="A149" s="13"/>
      <c r="B149" s="259"/>
      <c r="C149" s="260"/>
      <c r="D149" s="250" t="s">
        <v>217</v>
      </c>
      <c r="E149" s="261" t="s">
        <v>1</v>
      </c>
      <c r="F149" s="262" t="s">
        <v>225</v>
      </c>
      <c r="G149" s="260"/>
      <c r="H149" s="263">
        <v>2.1890000000000001</v>
      </c>
      <c r="I149" s="264"/>
      <c r="J149" s="260"/>
      <c r="K149" s="260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217</v>
      </c>
      <c r="AU149" s="269" t="s">
        <v>84</v>
      </c>
      <c r="AV149" s="13" t="s">
        <v>84</v>
      </c>
      <c r="AW149" s="13" t="s">
        <v>31</v>
      </c>
      <c r="AX149" s="13" t="s">
        <v>74</v>
      </c>
      <c r="AY149" s="269" t="s">
        <v>123</v>
      </c>
    </row>
    <row r="150" s="13" customFormat="1">
      <c r="A150" s="13"/>
      <c r="B150" s="259"/>
      <c r="C150" s="260"/>
      <c r="D150" s="250" t="s">
        <v>217</v>
      </c>
      <c r="E150" s="261" t="s">
        <v>1</v>
      </c>
      <c r="F150" s="262" t="s">
        <v>226</v>
      </c>
      <c r="G150" s="260"/>
      <c r="H150" s="263">
        <v>1.53</v>
      </c>
      <c r="I150" s="264"/>
      <c r="J150" s="260"/>
      <c r="K150" s="260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217</v>
      </c>
      <c r="AU150" s="269" t="s">
        <v>84</v>
      </c>
      <c r="AV150" s="13" t="s">
        <v>84</v>
      </c>
      <c r="AW150" s="13" t="s">
        <v>31</v>
      </c>
      <c r="AX150" s="13" t="s">
        <v>74</v>
      </c>
      <c r="AY150" s="269" t="s">
        <v>123</v>
      </c>
    </row>
    <row r="151" s="14" customFormat="1">
      <c r="A151" s="14"/>
      <c r="B151" s="270"/>
      <c r="C151" s="271"/>
      <c r="D151" s="250" t="s">
        <v>217</v>
      </c>
      <c r="E151" s="272" t="s">
        <v>1</v>
      </c>
      <c r="F151" s="273" t="s">
        <v>227</v>
      </c>
      <c r="G151" s="271"/>
      <c r="H151" s="274">
        <v>37.241</v>
      </c>
      <c r="I151" s="275"/>
      <c r="J151" s="271"/>
      <c r="K151" s="271"/>
      <c r="L151" s="276"/>
      <c r="M151" s="277"/>
      <c r="N151" s="278"/>
      <c r="O151" s="278"/>
      <c r="P151" s="278"/>
      <c r="Q151" s="278"/>
      <c r="R151" s="278"/>
      <c r="S151" s="278"/>
      <c r="T151" s="27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80" t="s">
        <v>217</v>
      </c>
      <c r="AU151" s="280" t="s">
        <v>84</v>
      </c>
      <c r="AV151" s="14" t="s">
        <v>130</v>
      </c>
      <c r="AW151" s="14" t="s">
        <v>31</v>
      </c>
      <c r="AX151" s="14" t="s">
        <v>82</v>
      </c>
      <c r="AY151" s="280" t="s">
        <v>123</v>
      </c>
    </row>
    <row r="152" s="2" customFormat="1" ht="24" customHeight="1">
      <c r="A152" s="38"/>
      <c r="B152" s="39"/>
      <c r="C152" s="236" t="s">
        <v>165</v>
      </c>
      <c r="D152" s="236" t="s">
        <v>126</v>
      </c>
      <c r="E152" s="237" t="s">
        <v>228</v>
      </c>
      <c r="F152" s="238" t="s">
        <v>229</v>
      </c>
      <c r="G152" s="239" t="s">
        <v>215</v>
      </c>
      <c r="H152" s="240">
        <v>152.45599999999999</v>
      </c>
      <c r="I152" s="241"/>
      <c r="J152" s="242">
        <f>ROUND(I152*H152,2)</f>
        <v>0</v>
      </c>
      <c r="K152" s="243"/>
      <c r="L152" s="44"/>
      <c r="M152" s="244" t="s">
        <v>1</v>
      </c>
      <c r="N152" s="245" t="s">
        <v>39</v>
      </c>
      <c r="O152" s="91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8" t="s">
        <v>130</v>
      </c>
      <c r="AT152" s="248" t="s">
        <v>126</v>
      </c>
      <c r="AU152" s="248" t="s">
        <v>84</v>
      </c>
      <c r="AY152" s="17" t="s">
        <v>123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82</v>
      </c>
      <c r="BK152" s="249">
        <f>ROUND(I152*H152,2)</f>
        <v>0</v>
      </c>
      <c r="BL152" s="17" t="s">
        <v>130</v>
      </c>
      <c r="BM152" s="248" t="s">
        <v>230</v>
      </c>
    </row>
    <row r="153" s="2" customFormat="1">
      <c r="A153" s="38"/>
      <c r="B153" s="39"/>
      <c r="C153" s="40"/>
      <c r="D153" s="250" t="s">
        <v>132</v>
      </c>
      <c r="E153" s="40"/>
      <c r="F153" s="251" t="s">
        <v>231</v>
      </c>
      <c r="G153" s="40"/>
      <c r="H153" s="40"/>
      <c r="I153" s="144"/>
      <c r="J153" s="40"/>
      <c r="K153" s="40"/>
      <c r="L153" s="44"/>
      <c r="M153" s="252"/>
      <c r="N153" s="25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132</v>
      </c>
      <c r="AU153" s="17" t="s">
        <v>84</v>
      </c>
    </row>
    <row r="154" s="2" customFormat="1">
      <c r="A154" s="38"/>
      <c r="B154" s="39"/>
      <c r="C154" s="40"/>
      <c r="D154" s="250" t="s">
        <v>138</v>
      </c>
      <c r="E154" s="40"/>
      <c r="F154" s="254" t="s">
        <v>232</v>
      </c>
      <c r="G154" s="40"/>
      <c r="H154" s="40"/>
      <c r="I154" s="144"/>
      <c r="J154" s="40"/>
      <c r="K154" s="40"/>
      <c r="L154" s="44"/>
      <c r="M154" s="252"/>
      <c r="N154" s="25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138</v>
      </c>
      <c r="AU154" s="17" t="s">
        <v>84</v>
      </c>
    </row>
    <row r="155" s="15" customFormat="1">
      <c r="A155" s="15"/>
      <c r="B155" s="281"/>
      <c r="C155" s="282"/>
      <c r="D155" s="250" t="s">
        <v>217</v>
      </c>
      <c r="E155" s="283" t="s">
        <v>1</v>
      </c>
      <c r="F155" s="284" t="s">
        <v>233</v>
      </c>
      <c r="G155" s="282"/>
      <c r="H155" s="283" t="s">
        <v>1</v>
      </c>
      <c r="I155" s="285"/>
      <c r="J155" s="282"/>
      <c r="K155" s="282"/>
      <c r="L155" s="286"/>
      <c r="M155" s="287"/>
      <c r="N155" s="288"/>
      <c r="O155" s="288"/>
      <c r="P155" s="288"/>
      <c r="Q155" s="288"/>
      <c r="R155" s="288"/>
      <c r="S155" s="288"/>
      <c r="T155" s="289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90" t="s">
        <v>217</v>
      </c>
      <c r="AU155" s="290" t="s">
        <v>84</v>
      </c>
      <c r="AV155" s="15" t="s">
        <v>82</v>
      </c>
      <c r="AW155" s="15" t="s">
        <v>31</v>
      </c>
      <c r="AX155" s="15" t="s">
        <v>74</v>
      </c>
      <c r="AY155" s="290" t="s">
        <v>123</v>
      </c>
    </row>
    <row r="156" s="13" customFormat="1">
      <c r="A156" s="13"/>
      <c r="B156" s="259"/>
      <c r="C156" s="260"/>
      <c r="D156" s="250" t="s">
        <v>217</v>
      </c>
      <c r="E156" s="261" t="s">
        <v>1</v>
      </c>
      <c r="F156" s="262" t="s">
        <v>234</v>
      </c>
      <c r="G156" s="260"/>
      <c r="H156" s="263">
        <v>27.16</v>
      </c>
      <c r="I156" s="264"/>
      <c r="J156" s="260"/>
      <c r="K156" s="260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217</v>
      </c>
      <c r="AU156" s="269" t="s">
        <v>84</v>
      </c>
      <c r="AV156" s="13" t="s">
        <v>84</v>
      </c>
      <c r="AW156" s="13" t="s">
        <v>31</v>
      </c>
      <c r="AX156" s="13" t="s">
        <v>74</v>
      </c>
      <c r="AY156" s="269" t="s">
        <v>123</v>
      </c>
    </row>
    <row r="157" s="13" customFormat="1">
      <c r="A157" s="13"/>
      <c r="B157" s="259"/>
      <c r="C157" s="260"/>
      <c r="D157" s="250" t="s">
        <v>217</v>
      </c>
      <c r="E157" s="261" t="s">
        <v>1</v>
      </c>
      <c r="F157" s="262" t="s">
        <v>235</v>
      </c>
      <c r="G157" s="260"/>
      <c r="H157" s="263">
        <v>24.82</v>
      </c>
      <c r="I157" s="264"/>
      <c r="J157" s="260"/>
      <c r="K157" s="260"/>
      <c r="L157" s="265"/>
      <c r="M157" s="266"/>
      <c r="N157" s="267"/>
      <c r="O157" s="267"/>
      <c r="P157" s="267"/>
      <c r="Q157" s="267"/>
      <c r="R157" s="267"/>
      <c r="S157" s="267"/>
      <c r="T157" s="26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9" t="s">
        <v>217</v>
      </c>
      <c r="AU157" s="269" t="s">
        <v>84</v>
      </c>
      <c r="AV157" s="13" t="s">
        <v>84</v>
      </c>
      <c r="AW157" s="13" t="s">
        <v>31</v>
      </c>
      <c r="AX157" s="13" t="s">
        <v>74</v>
      </c>
      <c r="AY157" s="269" t="s">
        <v>123</v>
      </c>
    </row>
    <row r="158" s="13" customFormat="1">
      <c r="A158" s="13"/>
      <c r="B158" s="259"/>
      <c r="C158" s="260"/>
      <c r="D158" s="250" t="s">
        <v>217</v>
      </c>
      <c r="E158" s="261" t="s">
        <v>1</v>
      </c>
      <c r="F158" s="262" t="s">
        <v>236</v>
      </c>
      <c r="G158" s="260"/>
      <c r="H158" s="263">
        <v>27.379000000000001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217</v>
      </c>
      <c r="AU158" s="269" t="s">
        <v>84</v>
      </c>
      <c r="AV158" s="13" t="s">
        <v>84</v>
      </c>
      <c r="AW158" s="13" t="s">
        <v>31</v>
      </c>
      <c r="AX158" s="13" t="s">
        <v>74</v>
      </c>
      <c r="AY158" s="269" t="s">
        <v>123</v>
      </c>
    </row>
    <row r="159" s="13" customFormat="1">
      <c r="A159" s="13"/>
      <c r="B159" s="259"/>
      <c r="C159" s="260"/>
      <c r="D159" s="250" t="s">
        <v>217</v>
      </c>
      <c r="E159" s="261" t="s">
        <v>1</v>
      </c>
      <c r="F159" s="262" t="s">
        <v>237</v>
      </c>
      <c r="G159" s="260"/>
      <c r="H159" s="263">
        <v>39.973999999999997</v>
      </c>
      <c r="I159" s="264"/>
      <c r="J159" s="260"/>
      <c r="K159" s="260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217</v>
      </c>
      <c r="AU159" s="269" t="s">
        <v>84</v>
      </c>
      <c r="AV159" s="13" t="s">
        <v>84</v>
      </c>
      <c r="AW159" s="13" t="s">
        <v>31</v>
      </c>
      <c r="AX159" s="13" t="s">
        <v>74</v>
      </c>
      <c r="AY159" s="269" t="s">
        <v>123</v>
      </c>
    </row>
    <row r="160" s="13" customFormat="1">
      <c r="A160" s="13"/>
      <c r="B160" s="259"/>
      <c r="C160" s="260"/>
      <c r="D160" s="250" t="s">
        <v>217</v>
      </c>
      <c r="E160" s="261" t="s">
        <v>1</v>
      </c>
      <c r="F160" s="262" t="s">
        <v>238</v>
      </c>
      <c r="G160" s="260"/>
      <c r="H160" s="263">
        <v>20.093</v>
      </c>
      <c r="I160" s="264"/>
      <c r="J160" s="260"/>
      <c r="K160" s="260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217</v>
      </c>
      <c r="AU160" s="269" t="s">
        <v>84</v>
      </c>
      <c r="AV160" s="13" t="s">
        <v>84</v>
      </c>
      <c r="AW160" s="13" t="s">
        <v>31</v>
      </c>
      <c r="AX160" s="13" t="s">
        <v>74</v>
      </c>
      <c r="AY160" s="269" t="s">
        <v>123</v>
      </c>
    </row>
    <row r="161" s="13" customFormat="1">
      <c r="A161" s="13"/>
      <c r="B161" s="259"/>
      <c r="C161" s="260"/>
      <c r="D161" s="250" t="s">
        <v>217</v>
      </c>
      <c r="E161" s="261" t="s">
        <v>1</v>
      </c>
      <c r="F161" s="262" t="s">
        <v>239</v>
      </c>
      <c r="G161" s="260"/>
      <c r="H161" s="263">
        <v>17.364000000000001</v>
      </c>
      <c r="I161" s="264"/>
      <c r="J161" s="260"/>
      <c r="K161" s="260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217</v>
      </c>
      <c r="AU161" s="269" t="s">
        <v>84</v>
      </c>
      <c r="AV161" s="13" t="s">
        <v>84</v>
      </c>
      <c r="AW161" s="13" t="s">
        <v>31</v>
      </c>
      <c r="AX161" s="13" t="s">
        <v>74</v>
      </c>
      <c r="AY161" s="269" t="s">
        <v>123</v>
      </c>
    </row>
    <row r="162" s="13" customFormat="1">
      <c r="A162" s="13"/>
      <c r="B162" s="259"/>
      <c r="C162" s="260"/>
      <c r="D162" s="250" t="s">
        <v>217</v>
      </c>
      <c r="E162" s="261" t="s">
        <v>1</v>
      </c>
      <c r="F162" s="262" t="s">
        <v>240</v>
      </c>
      <c r="G162" s="260"/>
      <c r="H162" s="263">
        <v>8.4049999999999994</v>
      </c>
      <c r="I162" s="264"/>
      <c r="J162" s="260"/>
      <c r="K162" s="260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217</v>
      </c>
      <c r="AU162" s="269" t="s">
        <v>84</v>
      </c>
      <c r="AV162" s="13" t="s">
        <v>84</v>
      </c>
      <c r="AW162" s="13" t="s">
        <v>31</v>
      </c>
      <c r="AX162" s="13" t="s">
        <v>74</v>
      </c>
      <c r="AY162" s="269" t="s">
        <v>123</v>
      </c>
    </row>
    <row r="163" s="13" customFormat="1">
      <c r="A163" s="13"/>
      <c r="B163" s="259"/>
      <c r="C163" s="260"/>
      <c r="D163" s="250" t="s">
        <v>217</v>
      </c>
      <c r="E163" s="261" t="s">
        <v>1</v>
      </c>
      <c r="F163" s="262" t="s">
        <v>241</v>
      </c>
      <c r="G163" s="260"/>
      <c r="H163" s="263">
        <v>9.5039999999999996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217</v>
      </c>
      <c r="AU163" s="269" t="s">
        <v>84</v>
      </c>
      <c r="AV163" s="13" t="s">
        <v>84</v>
      </c>
      <c r="AW163" s="13" t="s">
        <v>31</v>
      </c>
      <c r="AX163" s="13" t="s">
        <v>74</v>
      </c>
      <c r="AY163" s="269" t="s">
        <v>123</v>
      </c>
    </row>
    <row r="164" s="13" customFormat="1">
      <c r="A164" s="13"/>
      <c r="B164" s="259"/>
      <c r="C164" s="260"/>
      <c r="D164" s="250" t="s">
        <v>217</v>
      </c>
      <c r="E164" s="261" t="s">
        <v>1</v>
      </c>
      <c r="F164" s="262" t="s">
        <v>242</v>
      </c>
      <c r="G164" s="260"/>
      <c r="H164" s="263">
        <v>6.6980000000000004</v>
      </c>
      <c r="I164" s="264"/>
      <c r="J164" s="260"/>
      <c r="K164" s="260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217</v>
      </c>
      <c r="AU164" s="269" t="s">
        <v>84</v>
      </c>
      <c r="AV164" s="13" t="s">
        <v>84</v>
      </c>
      <c r="AW164" s="13" t="s">
        <v>31</v>
      </c>
      <c r="AX164" s="13" t="s">
        <v>74</v>
      </c>
      <c r="AY164" s="269" t="s">
        <v>123</v>
      </c>
    </row>
    <row r="165" s="15" customFormat="1">
      <c r="A165" s="15"/>
      <c r="B165" s="281"/>
      <c r="C165" s="282"/>
      <c r="D165" s="250" t="s">
        <v>217</v>
      </c>
      <c r="E165" s="283" t="s">
        <v>1</v>
      </c>
      <c r="F165" s="284" t="s">
        <v>243</v>
      </c>
      <c r="G165" s="282"/>
      <c r="H165" s="283" t="s">
        <v>1</v>
      </c>
      <c r="I165" s="285"/>
      <c r="J165" s="282"/>
      <c r="K165" s="282"/>
      <c r="L165" s="286"/>
      <c r="M165" s="287"/>
      <c r="N165" s="288"/>
      <c r="O165" s="288"/>
      <c r="P165" s="288"/>
      <c r="Q165" s="288"/>
      <c r="R165" s="288"/>
      <c r="S165" s="288"/>
      <c r="T165" s="289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90" t="s">
        <v>217</v>
      </c>
      <c r="AU165" s="290" t="s">
        <v>84</v>
      </c>
      <c r="AV165" s="15" t="s">
        <v>82</v>
      </c>
      <c r="AW165" s="15" t="s">
        <v>31</v>
      </c>
      <c r="AX165" s="15" t="s">
        <v>74</v>
      </c>
      <c r="AY165" s="290" t="s">
        <v>123</v>
      </c>
    </row>
    <row r="166" s="13" customFormat="1">
      <c r="A166" s="13"/>
      <c r="B166" s="259"/>
      <c r="C166" s="260"/>
      <c r="D166" s="250" t="s">
        <v>217</v>
      </c>
      <c r="E166" s="261" t="s">
        <v>1</v>
      </c>
      <c r="F166" s="262" t="s">
        <v>244</v>
      </c>
      <c r="G166" s="260"/>
      <c r="H166" s="263">
        <v>8.3000000000000007</v>
      </c>
      <c r="I166" s="264"/>
      <c r="J166" s="260"/>
      <c r="K166" s="260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217</v>
      </c>
      <c r="AU166" s="269" t="s">
        <v>84</v>
      </c>
      <c r="AV166" s="13" t="s">
        <v>84</v>
      </c>
      <c r="AW166" s="13" t="s">
        <v>31</v>
      </c>
      <c r="AX166" s="13" t="s">
        <v>74</v>
      </c>
      <c r="AY166" s="269" t="s">
        <v>123</v>
      </c>
    </row>
    <row r="167" s="15" customFormat="1">
      <c r="A167" s="15"/>
      <c r="B167" s="281"/>
      <c r="C167" s="282"/>
      <c r="D167" s="250" t="s">
        <v>217</v>
      </c>
      <c r="E167" s="283" t="s">
        <v>1</v>
      </c>
      <c r="F167" s="284" t="s">
        <v>245</v>
      </c>
      <c r="G167" s="282"/>
      <c r="H167" s="283" t="s">
        <v>1</v>
      </c>
      <c r="I167" s="285"/>
      <c r="J167" s="282"/>
      <c r="K167" s="282"/>
      <c r="L167" s="286"/>
      <c r="M167" s="287"/>
      <c r="N167" s="288"/>
      <c r="O167" s="288"/>
      <c r="P167" s="288"/>
      <c r="Q167" s="288"/>
      <c r="R167" s="288"/>
      <c r="S167" s="288"/>
      <c r="T167" s="289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90" t="s">
        <v>217</v>
      </c>
      <c r="AU167" s="290" t="s">
        <v>84</v>
      </c>
      <c r="AV167" s="15" t="s">
        <v>82</v>
      </c>
      <c r="AW167" s="15" t="s">
        <v>31</v>
      </c>
      <c r="AX167" s="15" t="s">
        <v>74</v>
      </c>
      <c r="AY167" s="290" t="s">
        <v>123</v>
      </c>
    </row>
    <row r="168" s="13" customFormat="1">
      <c r="A168" s="13"/>
      <c r="B168" s="259"/>
      <c r="C168" s="260"/>
      <c r="D168" s="250" t="s">
        <v>217</v>
      </c>
      <c r="E168" s="261" t="s">
        <v>1</v>
      </c>
      <c r="F168" s="262" t="s">
        <v>246</v>
      </c>
      <c r="G168" s="260"/>
      <c r="H168" s="263">
        <v>-37.241</v>
      </c>
      <c r="I168" s="264"/>
      <c r="J168" s="260"/>
      <c r="K168" s="260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217</v>
      </c>
      <c r="AU168" s="269" t="s">
        <v>84</v>
      </c>
      <c r="AV168" s="13" t="s">
        <v>84</v>
      </c>
      <c r="AW168" s="13" t="s">
        <v>31</v>
      </c>
      <c r="AX168" s="13" t="s">
        <v>74</v>
      </c>
      <c r="AY168" s="269" t="s">
        <v>123</v>
      </c>
    </row>
    <row r="169" s="14" customFormat="1">
      <c r="A169" s="14"/>
      <c r="B169" s="270"/>
      <c r="C169" s="271"/>
      <c r="D169" s="250" t="s">
        <v>217</v>
      </c>
      <c r="E169" s="272" t="s">
        <v>1</v>
      </c>
      <c r="F169" s="273" t="s">
        <v>227</v>
      </c>
      <c r="G169" s="271"/>
      <c r="H169" s="274">
        <v>152.45600000000002</v>
      </c>
      <c r="I169" s="275"/>
      <c r="J169" s="271"/>
      <c r="K169" s="271"/>
      <c r="L169" s="276"/>
      <c r="M169" s="277"/>
      <c r="N169" s="278"/>
      <c r="O169" s="278"/>
      <c r="P169" s="278"/>
      <c r="Q169" s="278"/>
      <c r="R169" s="278"/>
      <c r="S169" s="278"/>
      <c r="T169" s="27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80" t="s">
        <v>217</v>
      </c>
      <c r="AU169" s="280" t="s">
        <v>84</v>
      </c>
      <c r="AV169" s="14" t="s">
        <v>130</v>
      </c>
      <c r="AW169" s="14" t="s">
        <v>31</v>
      </c>
      <c r="AX169" s="14" t="s">
        <v>82</v>
      </c>
      <c r="AY169" s="280" t="s">
        <v>123</v>
      </c>
    </row>
    <row r="170" s="2" customFormat="1" ht="24" customHeight="1">
      <c r="A170" s="38"/>
      <c r="B170" s="39"/>
      <c r="C170" s="236" t="s">
        <v>148</v>
      </c>
      <c r="D170" s="236" t="s">
        <v>126</v>
      </c>
      <c r="E170" s="237" t="s">
        <v>247</v>
      </c>
      <c r="F170" s="238" t="s">
        <v>248</v>
      </c>
      <c r="G170" s="239" t="s">
        <v>215</v>
      </c>
      <c r="H170" s="240">
        <v>152.45599999999999</v>
      </c>
      <c r="I170" s="241"/>
      <c r="J170" s="242">
        <f>ROUND(I170*H170,2)</f>
        <v>0</v>
      </c>
      <c r="K170" s="243"/>
      <c r="L170" s="44"/>
      <c r="M170" s="244" t="s">
        <v>1</v>
      </c>
      <c r="N170" s="245" t="s">
        <v>39</v>
      </c>
      <c r="O170" s="91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130</v>
      </c>
      <c r="AT170" s="248" t="s">
        <v>126</v>
      </c>
      <c r="AU170" s="248" t="s">
        <v>84</v>
      </c>
      <c r="AY170" s="17" t="s">
        <v>123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82</v>
      </c>
      <c r="BK170" s="249">
        <f>ROUND(I170*H170,2)</f>
        <v>0</v>
      </c>
      <c r="BL170" s="17" t="s">
        <v>130</v>
      </c>
      <c r="BM170" s="248" t="s">
        <v>249</v>
      </c>
    </row>
    <row r="171" s="2" customFormat="1">
      <c r="A171" s="38"/>
      <c r="B171" s="39"/>
      <c r="C171" s="40"/>
      <c r="D171" s="250" t="s">
        <v>132</v>
      </c>
      <c r="E171" s="40"/>
      <c r="F171" s="251" t="s">
        <v>250</v>
      </c>
      <c r="G171" s="40"/>
      <c r="H171" s="40"/>
      <c r="I171" s="144"/>
      <c r="J171" s="40"/>
      <c r="K171" s="40"/>
      <c r="L171" s="44"/>
      <c r="M171" s="252"/>
      <c r="N171" s="25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132</v>
      </c>
      <c r="AU171" s="17" t="s">
        <v>84</v>
      </c>
    </row>
    <row r="172" s="2" customFormat="1">
      <c r="A172" s="38"/>
      <c r="B172" s="39"/>
      <c r="C172" s="40"/>
      <c r="D172" s="250" t="s">
        <v>138</v>
      </c>
      <c r="E172" s="40"/>
      <c r="F172" s="254" t="s">
        <v>232</v>
      </c>
      <c r="G172" s="40"/>
      <c r="H172" s="40"/>
      <c r="I172" s="144"/>
      <c r="J172" s="40"/>
      <c r="K172" s="40"/>
      <c r="L172" s="44"/>
      <c r="M172" s="252"/>
      <c r="N172" s="253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138</v>
      </c>
      <c r="AU172" s="17" t="s">
        <v>84</v>
      </c>
    </row>
    <row r="173" s="2" customFormat="1" ht="24" customHeight="1">
      <c r="A173" s="38"/>
      <c r="B173" s="39"/>
      <c r="C173" s="236" t="s">
        <v>174</v>
      </c>
      <c r="D173" s="236" t="s">
        <v>126</v>
      </c>
      <c r="E173" s="237" t="s">
        <v>251</v>
      </c>
      <c r="F173" s="238" t="s">
        <v>252</v>
      </c>
      <c r="G173" s="239" t="s">
        <v>215</v>
      </c>
      <c r="H173" s="240">
        <v>189.697</v>
      </c>
      <c r="I173" s="241"/>
      <c r="J173" s="242">
        <f>ROUND(I173*H173,2)</f>
        <v>0</v>
      </c>
      <c r="K173" s="243"/>
      <c r="L173" s="44"/>
      <c r="M173" s="244" t="s">
        <v>1</v>
      </c>
      <c r="N173" s="245" t="s">
        <v>39</v>
      </c>
      <c r="O173" s="91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8" t="s">
        <v>130</v>
      </c>
      <c r="AT173" s="248" t="s">
        <v>126</v>
      </c>
      <c r="AU173" s="248" t="s">
        <v>84</v>
      </c>
      <c r="AY173" s="17" t="s">
        <v>123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82</v>
      </c>
      <c r="BK173" s="249">
        <f>ROUND(I173*H173,2)</f>
        <v>0</v>
      </c>
      <c r="BL173" s="17" t="s">
        <v>130</v>
      </c>
      <c r="BM173" s="248" t="s">
        <v>253</v>
      </c>
    </row>
    <row r="174" s="2" customFormat="1">
      <c r="A174" s="38"/>
      <c r="B174" s="39"/>
      <c r="C174" s="40"/>
      <c r="D174" s="250" t="s">
        <v>132</v>
      </c>
      <c r="E174" s="40"/>
      <c r="F174" s="251" t="s">
        <v>254</v>
      </c>
      <c r="G174" s="40"/>
      <c r="H174" s="40"/>
      <c r="I174" s="144"/>
      <c r="J174" s="40"/>
      <c r="K174" s="40"/>
      <c r="L174" s="44"/>
      <c r="M174" s="252"/>
      <c r="N174" s="25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132</v>
      </c>
      <c r="AU174" s="17" t="s">
        <v>84</v>
      </c>
    </row>
    <row r="175" s="2" customFormat="1" ht="60" customHeight="1">
      <c r="A175" s="38"/>
      <c r="B175" s="39"/>
      <c r="C175" s="236" t="s">
        <v>178</v>
      </c>
      <c r="D175" s="236" t="s">
        <v>126</v>
      </c>
      <c r="E175" s="237" t="s">
        <v>255</v>
      </c>
      <c r="F175" s="238" t="s">
        <v>256</v>
      </c>
      <c r="G175" s="239" t="s">
        <v>215</v>
      </c>
      <c r="H175" s="240">
        <v>189.697</v>
      </c>
      <c r="I175" s="241"/>
      <c r="J175" s="242">
        <f>ROUND(I175*H175,2)</f>
        <v>0</v>
      </c>
      <c r="K175" s="243"/>
      <c r="L175" s="44"/>
      <c r="M175" s="244" t="s">
        <v>1</v>
      </c>
      <c r="N175" s="245" t="s">
        <v>39</v>
      </c>
      <c r="O175" s="91"/>
      <c r="P175" s="246">
        <f>O175*H175</f>
        <v>0</v>
      </c>
      <c r="Q175" s="246">
        <v>0</v>
      </c>
      <c r="R175" s="246">
        <f>Q175*H175</f>
        <v>0</v>
      </c>
      <c r="S175" s="246">
        <v>0</v>
      </c>
      <c r="T175" s="24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8" t="s">
        <v>130</v>
      </c>
      <c r="AT175" s="248" t="s">
        <v>126</v>
      </c>
      <c r="AU175" s="248" t="s">
        <v>84</v>
      </c>
      <c r="AY175" s="17" t="s">
        <v>123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82</v>
      </c>
      <c r="BK175" s="249">
        <f>ROUND(I175*H175,2)</f>
        <v>0</v>
      </c>
      <c r="BL175" s="17" t="s">
        <v>130</v>
      </c>
      <c r="BM175" s="248" t="s">
        <v>257</v>
      </c>
    </row>
    <row r="176" s="2" customFormat="1">
      <c r="A176" s="38"/>
      <c r="B176" s="39"/>
      <c r="C176" s="40"/>
      <c r="D176" s="250" t="s">
        <v>132</v>
      </c>
      <c r="E176" s="40"/>
      <c r="F176" s="251" t="s">
        <v>256</v>
      </c>
      <c r="G176" s="40"/>
      <c r="H176" s="40"/>
      <c r="I176" s="144"/>
      <c r="J176" s="40"/>
      <c r="K176" s="40"/>
      <c r="L176" s="44"/>
      <c r="M176" s="252"/>
      <c r="N176" s="25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132</v>
      </c>
      <c r="AU176" s="17" t="s">
        <v>84</v>
      </c>
    </row>
    <row r="177" s="2" customFormat="1" ht="24" customHeight="1">
      <c r="A177" s="38"/>
      <c r="B177" s="39"/>
      <c r="C177" s="236" t="s">
        <v>258</v>
      </c>
      <c r="D177" s="236" t="s">
        <v>126</v>
      </c>
      <c r="E177" s="237" t="s">
        <v>259</v>
      </c>
      <c r="F177" s="238" t="s">
        <v>260</v>
      </c>
      <c r="G177" s="239" t="s">
        <v>215</v>
      </c>
      <c r="H177" s="240">
        <v>189.697</v>
      </c>
      <c r="I177" s="241"/>
      <c r="J177" s="242">
        <f>ROUND(I177*H177,2)</f>
        <v>0</v>
      </c>
      <c r="K177" s="243"/>
      <c r="L177" s="44"/>
      <c r="M177" s="244" t="s">
        <v>1</v>
      </c>
      <c r="N177" s="245" t="s">
        <v>39</v>
      </c>
      <c r="O177" s="91"/>
      <c r="P177" s="246">
        <f>O177*H177</f>
        <v>0</v>
      </c>
      <c r="Q177" s="246">
        <v>0</v>
      </c>
      <c r="R177" s="246">
        <f>Q177*H177</f>
        <v>0</v>
      </c>
      <c r="S177" s="246">
        <v>0</v>
      </c>
      <c r="T177" s="24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8" t="s">
        <v>130</v>
      </c>
      <c r="AT177" s="248" t="s">
        <v>126</v>
      </c>
      <c r="AU177" s="248" t="s">
        <v>84</v>
      </c>
      <c r="AY177" s="17" t="s">
        <v>123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7" t="s">
        <v>82</v>
      </c>
      <c r="BK177" s="249">
        <f>ROUND(I177*H177,2)</f>
        <v>0</v>
      </c>
      <c r="BL177" s="17" t="s">
        <v>130</v>
      </c>
      <c r="BM177" s="248" t="s">
        <v>261</v>
      </c>
    </row>
    <row r="178" s="2" customFormat="1">
      <c r="A178" s="38"/>
      <c r="B178" s="39"/>
      <c r="C178" s="40"/>
      <c r="D178" s="250" t="s">
        <v>132</v>
      </c>
      <c r="E178" s="40"/>
      <c r="F178" s="251" t="s">
        <v>262</v>
      </c>
      <c r="G178" s="40"/>
      <c r="H178" s="40"/>
      <c r="I178" s="144"/>
      <c r="J178" s="40"/>
      <c r="K178" s="40"/>
      <c r="L178" s="44"/>
      <c r="M178" s="252"/>
      <c r="N178" s="25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132</v>
      </c>
      <c r="AU178" s="17" t="s">
        <v>84</v>
      </c>
    </row>
    <row r="179" s="2" customFormat="1">
      <c r="A179" s="38"/>
      <c r="B179" s="39"/>
      <c r="C179" s="40"/>
      <c r="D179" s="250" t="s">
        <v>138</v>
      </c>
      <c r="E179" s="40"/>
      <c r="F179" s="254" t="s">
        <v>263</v>
      </c>
      <c r="G179" s="40"/>
      <c r="H179" s="40"/>
      <c r="I179" s="144"/>
      <c r="J179" s="40"/>
      <c r="K179" s="40"/>
      <c r="L179" s="44"/>
      <c r="M179" s="252"/>
      <c r="N179" s="25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138</v>
      </c>
      <c r="AU179" s="17" t="s">
        <v>84</v>
      </c>
    </row>
    <row r="180" s="2" customFormat="1" ht="16.5" customHeight="1">
      <c r="A180" s="38"/>
      <c r="B180" s="39"/>
      <c r="C180" s="236" t="s">
        <v>264</v>
      </c>
      <c r="D180" s="236" t="s">
        <v>126</v>
      </c>
      <c r="E180" s="237" t="s">
        <v>265</v>
      </c>
      <c r="F180" s="238" t="s">
        <v>266</v>
      </c>
      <c r="G180" s="239" t="s">
        <v>215</v>
      </c>
      <c r="H180" s="240">
        <v>193.84</v>
      </c>
      <c r="I180" s="241"/>
      <c r="J180" s="242">
        <f>ROUND(I180*H180,2)</f>
        <v>0</v>
      </c>
      <c r="K180" s="243"/>
      <c r="L180" s="44"/>
      <c r="M180" s="244" t="s">
        <v>1</v>
      </c>
      <c r="N180" s="245" t="s">
        <v>39</v>
      </c>
      <c r="O180" s="91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130</v>
      </c>
      <c r="AT180" s="248" t="s">
        <v>126</v>
      </c>
      <c r="AU180" s="248" t="s">
        <v>84</v>
      </c>
      <c r="AY180" s="17" t="s">
        <v>123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82</v>
      </c>
      <c r="BK180" s="249">
        <f>ROUND(I180*H180,2)</f>
        <v>0</v>
      </c>
      <c r="BL180" s="17" t="s">
        <v>130</v>
      </c>
      <c r="BM180" s="248" t="s">
        <v>267</v>
      </c>
    </row>
    <row r="181" s="2" customFormat="1">
      <c r="A181" s="38"/>
      <c r="B181" s="39"/>
      <c r="C181" s="40"/>
      <c r="D181" s="250" t="s">
        <v>132</v>
      </c>
      <c r="E181" s="40"/>
      <c r="F181" s="251" t="s">
        <v>268</v>
      </c>
      <c r="G181" s="40"/>
      <c r="H181" s="40"/>
      <c r="I181" s="144"/>
      <c r="J181" s="40"/>
      <c r="K181" s="40"/>
      <c r="L181" s="44"/>
      <c r="M181" s="252"/>
      <c r="N181" s="25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132</v>
      </c>
      <c r="AU181" s="17" t="s">
        <v>84</v>
      </c>
    </row>
    <row r="182" s="2" customFormat="1">
      <c r="A182" s="38"/>
      <c r="B182" s="39"/>
      <c r="C182" s="40"/>
      <c r="D182" s="250" t="s">
        <v>138</v>
      </c>
      <c r="E182" s="40"/>
      <c r="F182" s="254" t="s">
        <v>269</v>
      </c>
      <c r="G182" s="40"/>
      <c r="H182" s="40"/>
      <c r="I182" s="144"/>
      <c r="J182" s="40"/>
      <c r="K182" s="40"/>
      <c r="L182" s="44"/>
      <c r="M182" s="252"/>
      <c r="N182" s="25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138</v>
      </c>
      <c r="AU182" s="17" t="s">
        <v>84</v>
      </c>
    </row>
    <row r="183" s="2" customFormat="1" ht="16.5" customHeight="1">
      <c r="A183" s="38"/>
      <c r="B183" s="39"/>
      <c r="C183" s="236" t="s">
        <v>270</v>
      </c>
      <c r="D183" s="236" t="s">
        <v>126</v>
      </c>
      <c r="E183" s="237" t="s">
        <v>271</v>
      </c>
      <c r="F183" s="238" t="s">
        <v>272</v>
      </c>
      <c r="G183" s="239" t="s">
        <v>215</v>
      </c>
      <c r="H183" s="240">
        <v>193.84</v>
      </c>
      <c r="I183" s="241"/>
      <c r="J183" s="242">
        <f>ROUND(I183*H183,2)</f>
        <v>0</v>
      </c>
      <c r="K183" s="243"/>
      <c r="L183" s="44"/>
      <c r="M183" s="244" t="s">
        <v>1</v>
      </c>
      <c r="N183" s="245" t="s">
        <v>39</v>
      </c>
      <c r="O183" s="91"/>
      <c r="P183" s="246">
        <f>O183*H183</f>
        <v>0</v>
      </c>
      <c r="Q183" s="246">
        <v>0</v>
      </c>
      <c r="R183" s="246">
        <f>Q183*H183</f>
        <v>0</v>
      </c>
      <c r="S183" s="246">
        <v>0</v>
      </c>
      <c r="T183" s="24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8" t="s">
        <v>130</v>
      </c>
      <c r="AT183" s="248" t="s">
        <v>126</v>
      </c>
      <c r="AU183" s="248" t="s">
        <v>84</v>
      </c>
      <c r="AY183" s="17" t="s">
        <v>123</v>
      </c>
      <c r="BE183" s="249">
        <f>IF(N183="základní",J183,0)</f>
        <v>0</v>
      </c>
      <c r="BF183" s="249">
        <f>IF(N183="snížená",J183,0)</f>
        <v>0</v>
      </c>
      <c r="BG183" s="249">
        <f>IF(N183="zákl. přenesená",J183,0)</f>
        <v>0</v>
      </c>
      <c r="BH183" s="249">
        <f>IF(N183="sníž. přenesená",J183,0)</f>
        <v>0</v>
      </c>
      <c r="BI183" s="249">
        <f>IF(N183="nulová",J183,0)</f>
        <v>0</v>
      </c>
      <c r="BJ183" s="17" t="s">
        <v>82</v>
      </c>
      <c r="BK183" s="249">
        <f>ROUND(I183*H183,2)</f>
        <v>0</v>
      </c>
      <c r="BL183" s="17" t="s">
        <v>130</v>
      </c>
      <c r="BM183" s="248" t="s">
        <v>273</v>
      </c>
    </row>
    <row r="184" s="2" customFormat="1">
      <c r="A184" s="38"/>
      <c r="B184" s="39"/>
      <c r="C184" s="40"/>
      <c r="D184" s="250" t="s">
        <v>132</v>
      </c>
      <c r="E184" s="40"/>
      <c r="F184" s="251" t="s">
        <v>274</v>
      </c>
      <c r="G184" s="40"/>
      <c r="H184" s="40"/>
      <c r="I184" s="144"/>
      <c r="J184" s="40"/>
      <c r="K184" s="40"/>
      <c r="L184" s="44"/>
      <c r="M184" s="252"/>
      <c r="N184" s="25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132</v>
      </c>
      <c r="AU184" s="17" t="s">
        <v>84</v>
      </c>
    </row>
    <row r="185" s="2" customFormat="1">
      <c r="A185" s="38"/>
      <c r="B185" s="39"/>
      <c r="C185" s="40"/>
      <c r="D185" s="250" t="s">
        <v>138</v>
      </c>
      <c r="E185" s="40"/>
      <c r="F185" s="254" t="s">
        <v>275</v>
      </c>
      <c r="G185" s="40"/>
      <c r="H185" s="40"/>
      <c r="I185" s="144"/>
      <c r="J185" s="40"/>
      <c r="K185" s="40"/>
      <c r="L185" s="44"/>
      <c r="M185" s="252"/>
      <c r="N185" s="25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138</v>
      </c>
      <c r="AU185" s="17" t="s">
        <v>84</v>
      </c>
    </row>
    <row r="186" s="2" customFormat="1" ht="24" customHeight="1">
      <c r="A186" s="38"/>
      <c r="B186" s="39"/>
      <c r="C186" s="236" t="s">
        <v>276</v>
      </c>
      <c r="D186" s="236" t="s">
        <v>126</v>
      </c>
      <c r="E186" s="237" t="s">
        <v>277</v>
      </c>
      <c r="F186" s="238" t="s">
        <v>278</v>
      </c>
      <c r="G186" s="239" t="s">
        <v>279</v>
      </c>
      <c r="H186" s="240">
        <v>358.60399999999998</v>
      </c>
      <c r="I186" s="241"/>
      <c r="J186" s="242">
        <f>ROUND(I186*H186,2)</f>
        <v>0</v>
      </c>
      <c r="K186" s="243"/>
      <c r="L186" s="44"/>
      <c r="M186" s="244" t="s">
        <v>1</v>
      </c>
      <c r="N186" s="245" t="s">
        <v>39</v>
      </c>
      <c r="O186" s="91"/>
      <c r="P186" s="246">
        <f>O186*H186</f>
        <v>0</v>
      </c>
      <c r="Q186" s="246">
        <v>0</v>
      </c>
      <c r="R186" s="246">
        <f>Q186*H186</f>
        <v>0</v>
      </c>
      <c r="S186" s="246">
        <v>0</v>
      </c>
      <c r="T186" s="24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8" t="s">
        <v>130</v>
      </c>
      <c r="AT186" s="248" t="s">
        <v>126</v>
      </c>
      <c r="AU186" s="248" t="s">
        <v>84</v>
      </c>
      <c r="AY186" s="17" t="s">
        <v>123</v>
      </c>
      <c r="BE186" s="249">
        <f>IF(N186="základní",J186,0)</f>
        <v>0</v>
      </c>
      <c r="BF186" s="249">
        <f>IF(N186="snížená",J186,0)</f>
        <v>0</v>
      </c>
      <c r="BG186" s="249">
        <f>IF(N186="zákl. přenesená",J186,0)</f>
        <v>0</v>
      </c>
      <c r="BH186" s="249">
        <f>IF(N186="sníž. přenesená",J186,0)</f>
        <v>0</v>
      </c>
      <c r="BI186" s="249">
        <f>IF(N186="nulová",J186,0)</f>
        <v>0</v>
      </c>
      <c r="BJ186" s="17" t="s">
        <v>82</v>
      </c>
      <c r="BK186" s="249">
        <f>ROUND(I186*H186,2)</f>
        <v>0</v>
      </c>
      <c r="BL186" s="17" t="s">
        <v>130</v>
      </c>
      <c r="BM186" s="248" t="s">
        <v>280</v>
      </c>
    </row>
    <row r="187" s="2" customFormat="1">
      <c r="A187" s="38"/>
      <c r="B187" s="39"/>
      <c r="C187" s="40"/>
      <c r="D187" s="250" t="s">
        <v>132</v>
      </c>
      <c r="E187" s="40"/>
      <c r="F187" s="251" t="s">
        <v>281</v>
      </c>
      <c r="G187" s="40"/>
      <c r="H187" s="40"/>
      <c r="I187" s="144"/>
      <c r="J187" s="40"/>
      <c r="K187" s="40"/>
      <c r="L187" s="44"/>
      <c r="M187" s="252"/>
      <c r="N187" s="25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132</v>
      </c>
      <c r="AU187" s="17" t="s">
        <v>84</v>
      </c>
    </row>
    <row r="188" s="2" customFormat="1">
      <c r="A188" s="38"/>
      <c r="B188" s="39"/>
      <c r="C188" s="40"/>
      <c r="D188" s="250" t="s">
        <v>138</v>
      </c>
      <c r="E188" s="40"/>
      <c r="F188" s="254" t="s">
        <v>282</v>
      </c>
      <c r="G188" s="40"/>
      <c r="H188" s="40"/>
      <c r="I188" s="144"/>
      <c r="J188" s="40"/>
      <c r="K188" s="40"/>
      <c r="L188" s="44"/>
      <c r="M188" s="252"/>
      <c r="N188" s="25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138</v>
      </c>
      <c r="AU188" s="17" t="s">
        <v>84</v>
      </c>
    </row>
    <row r="189" s="13" customFormat="1">
      <c r="A189" s="13"/>
      <c r="B189" s="259"/>
      <c r="C189" s="260"/>
      <c r="D189" s="250" t="s">
        <v>217</v>
      </c>
      <c r="E189" s="261" t="s">
        <v>1</v>
      </c>
      <c r="F189" s="262" t="s">
        <v>283</v>
      </c>
      <c r="G189" s="260"/>
      <c r="H189" s="263">
        <v>358.60399999999998</v>
      </c>
      <c r="I189" s="264"/>
      <c r="J189" s="260"/>
      <c r="K189" s="260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217</v>
      </c>
      <c r="AU189" s="269" t="s">
        <v>84</v>
      </c>
      <c r="AV189" s="13" t="s">
        <v>84</v>
      </c>
      <c r="AW189" s="13" t="s">
        <v>31</v>
      </c>
      <c r="AX189" s="13" t="s">
        <v>74</v>
      </c>
      <c r="AY189" s="269" t="s">
        <v>123</v>
      </c>
    </row>
    <row r="190" s="14" customFormat="1">
      <c r="A190" s="14"/>
      <c r="B190" s="270"/>
      <c r="C190" s="271"/>
      <c r="D190" s="250" t="s">
        <v>217</v>
      </c>
      <c r="E190" s="272" t="s">
        <v>1</v>
      </c>
      <c r="F190" s="273" t="s">
        <v>227</v>
      </c>
      <c r="G190" s="271"/>
      <c r="H190" s="274">
        <v>358.60399999999998</v>
      </c>
      <c r="I190" s="275"/>
      <c r="J190" s="271"/>
      <c r="K190" s="271"/>
      <c r="L190" s="276"/>
      <c r="M190" s="277"/>
      <c r="N190" s="278"/>
      <c r="O190" s="278"/>
      <c r="P190" s="278"/>
      <c r="Q190" s="278"/>
      <c r="R190" s="278"/>
      <c r="S190" s="278"/>
      <c r="T190" s="27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80" t="s">
        <v>217</v>
      </c>
      <c r="AU190" s="280" t="s">
        <v>84</v>
      </c>
      <c r="AV190" s="14" t="s">
        <v>130</v>
      </c>
      <c r="AW190" s="14" t="s">
        <v>31</v>
      </c>
      <c r="AX190" s="14" t="s">
        <v>82</v>
      </c>
      <c r="AY190" s="280" t="s">
        <v>123</v>
      </c>
    </row>
    <row r="191" s="2" customFormat="1" ht="24" customHeight="1">
      <c r="A191" s="38"/>
      <c r="B191" s="39"/>
      <c r="C191" s="236" t="s">
        <v>8</v>
      </c>
      <c r="D191" s="236" t="s">
        <v>126</v>
      </c>
      <c r="E191" s="237" t="s">
        <v>284</v>
      </c>
      <c r="F191" s="238" t="s">
        <v>285</v>
      </c>
      <c r="G191" s="239" t="s">
        <v>190</v>
      </c>
      <c r="H191" s="240">
        <v>300</v>
      </c>
      <c r="I191" s="241"/>
      <c r="J191" s="242">
        <f>ROUND(I191*H191,2)</f>
        <v>0</v>
      </c>
      <c r="K191" s="243"/>
      <c r="L191" s="44"/>
      <c r="M191" s="244" t="s">
        <v>1</v>
      </c>
      <c r="N191" s="245" t="s">
        <v>39</v>
      </c>
      <c r="O191" s="91"/>
      <c r="P191" s="246">
        <f>O191*H191</f>
        <v>0</v>
      </c>
      <c r="Q191" s="246">
        <v>0</v>
      </c>
      <c r="R191" s="246">
        <f>Q191*H191</f>
        <v>0</v>
      </c>
      <c r="S191" s="246">
        <v>0</v>
      </c>
      <c r="T191" s="24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8" t="s">
        <v>130</v>
      </c>
      <c r="AT191" s="248" t="s">
        <v>126</v>
      </c>
      <c r="AU191" s="248" t="s">
        <v>84</v>
      </c>
      <c r="AY191" s="17" t="s">
        <v>123</v>
      </c>
      <c r="BE191" s="249">
        <f>IF(N191="základní",J191,0)</f>
        <v>0</v>
      </c>
      <c r="BF191" s="249">
        <f>IF(N191="snížená",J191,0)</f>
        <v>0</v>
      </c>
      <c r="BG191" s="249">
        <f>IF(N191="zákl. přenesená",J191,0)</f>
        <v>0</v>
      </c>
      <c r="BH191" s="249">
        <f>IF(N191="sníž. přenesená",J191,0)</f>
        <v>0</v>
      </c>
      <c r="BI191" s="249">
        <f>IF(N191="nulová",J191,0)</f>
        <v>0</v>
      </c>
      <c r="BJ191" s="17" t="s">
        <v>82</v>
      </c>
      <c r="BK191" s="249">
        <f>ROUND(I191*H191,2)</f>
        <v>0</v>
      </c>
      <c r="BL191" s="17" t="s">
        <v>130</v>
      </c>
      <c r="BM191" s="248" t="s">
        <v>286</v>
      </c>
    </row>
    <row r="192" s="2" customFormat="1">
      <c r="A192" s="38"/>
      <c r="B192" s="39"/>
      <c r="C192" s="40"/>
      <c r="D192" s="250" t="s">
        <v>132</v>
      </c>
      <c r="E192" s="40"/>
      <c r="F192" s="251" t="s">
        <v>287</v>
      </c>
      <c r="G192" s="40"/>
      <c r="H192" s="40"/>
      <c r="I192" s="144"/>
      <c r="J192" s="40"/>
      <c r="K192" s="40"/>
      <c r="L192" s="44"/>
      <c r="M192" s="252"/>
      <c r="N192" s="253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132</v>
      </c>
      <c r="AU192" s="17" t="s">
        <v>84</v>
      </c>
    </row>
    <row r="193" s="2" customFormat="1" ht="16.5" customHeight="1">
      <c r="A193" s="38"/>
      <c r="B193" s="39"/>
      <c r="C193" s="291" t="s">
        <v>288</v>
      </c>
      <c r="D193" s="291" t="s">
        <v>289</v>
      </c>
      <c r="E193" s="292" t="s">
        <v>290</v>
      </c>
      <c r="F193" s="293" t="s">
        <v>291</v>
      </c>
      <c r="G193" s="294" t="s">
        <v>292</v>
      </c>
      <c r="H193" s="295">
        <v>7.5</v>
      </c>
      <c r="I193" s="296"/>
      <c r="J193" s="297">
        <f>ROUND(I193*H193,2)</f>
        <v>0</v>
      </c>
      <c r="K193" s="298"/>
      <c r="L193" s="299"/>
      <c r="M193" s="300" t="s">
        <v>1</v>
      </c>
      <c r="N193" s="301" t="s">
        <v>39</v>
      </c>
      <c r="O193" s="91"/>
      <c r="P193" s="246">
        <f>O193*H193</f>
        <v>0</v>
      </c>
      <c r="Q193" s="246">
        <v>0.001</v>
      </c>
      <c r="R193" s="246">
        <f>Q193*H193</f>
        <v>0.0074999999999999997</v>
      </c>
      <c r="S193" s="246">
        <v>0</v>
      </c>
      <c r="T193" s="24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8" t="s">
        <v>148</v>
      </c>
      <c r="AT193" s="248" t="s">
        <v>289</v>
      </c>
      <c r="AU193" s="248" t="s">
        <v>84</v>
      </c>
      <c r="AY193" s="17" t="s">
        <v>123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7" t="s">
        <v>82</v>
      </c>
      <c r="BK193" s="249">
        <f>ROUND(I193*H193,2)</f>
        <v>0</v>
      </c>
      <c r="BL193" s="17" t="s">
        <v>130</v>
      </c>
      <c r="BM193" s="248" t="s">
        <v>293</v>
      </c>
    </row>
    <row r="194" s="2" customFormat="1">
      <c r="A194" s="38"/>
      <c r="B194" s="39"/>
      <c r="C194" s="40"/>
      <c r="D194" s="250" t="s">
        <v>132</v>
      </c>
      <c r="E194" s="40"/>
      <c r="F194" s="251" t="s">
        <v>294</v>
      </c>
      <c r="G194" s="40"/>
      <c r="H194" s="40"/>
      <c r="I194" s="144"/>
      <c r="J194" s="40"/>
      <c r="K194" s="40"/>
      <c r="L194" s="44"/>
      <c r="M194" s="252"/>
      <c r="N194" s="25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132</v>
      </c>
      <c r="AU194" s="17" t="s">
        <v>84</v>
      </c>
    </row>
    <row r="195" s="13" customFormat="1">
      <c r="A195" s="13"/>
      <c r="B195" s="259"/>
      <c r="C195" s="260"/>
      <c r="D195" s="250" t="s">
        <v>217</v>
      </c>
      <c r="E195" s="260"/>
      <c r="F195" s="262" t="s">
        <v>295</v>
      </c>
      <c r="G195" s="260"/>
      <c r="H195" s="263">
        <v>7.5</v>
      </c>
      <c r="I195" s="264"/>
      <c r="J195" s="260"/>
      <c r="K195" s="260"/>
      <c r="L195" s="265"/>
      <c r="M195" s="266"/>
      <c r="N195" s="267"/>
      <c r="O195" s="267"/>
      <c r="P195" s="267"/>
      <c r="Q195" s="267"/>
      <c r="R195" s="267"/>
      <c r="S195" s="267"/>
      <c r="T195" s="26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9" t="s">
        <v>217</v>
      </c>
      <c r="AU195" s="269" t="s">
        <v>84</v>
      </c>
      <c r="AV195" s="13" t="s">
        <v>84</v>
      </c>
      <c r="AW195" s="13" t="s">
        <v>4</v>
      </c>
      <c r="AX195" s="13" t="s">
        <v>82</v>
      </c>
      <c r="AY195" s="269" t="s">
        <v>123</v>
      </c>
    </row>
    <row r="196" s="2" customFormat="1" ht="16.5" customHeight="1">
      <c r="A196" s="38"/>
      <c r="B196" s="39"/>
      <c r="C196" s="236" t="s">
        <v>296</v>
      </c>
      <c r="D196" s="236" t="s">
        <v>126</v>
      </c>
      <c r="E196" s="237" t="s">
        <v>297</v>
      </c>
      <c r="F196" s="238" t="s">
        <v>298</v>
      </c>
      <c r="G196" s="239" t="s">
        <v>190</v>
      </c>
      <c r="H196" s="240">
        <v>300</v>
      </c>
      <c r="I196" s="241"/>
      <c r="J196" s="242">
        <f>ROUND(I196*H196,2)</f>
        <v>0</v>
      </c>
      <c r="K196" s="243"/>
      <c r="L196" s="44"/>
      <c r="M196" s="244" t="s">
        <v>1</v>
      </c>
      <c r="N196" s="245" t="s">
        <v>39</v>
      </c>
      <c r="O196" s="91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8" t="s">
        <v>130</v>
      </c>
      <c r="AT196" s="248" t="s">
        <v>126</v>
      </c>
      <c r="AU196" s="248" t="s">
        <v>84</v>
      </c>
      <c r="AY196" s="17" t="s">
        <v>123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7" t="s">
        <v>82</v>
      </c>
      <c r="BK196" s="249">
        <f>ROUND(I196*H196,2)</f>
        <v>0</v>
      </c>
      <c r="BL196" s="17" t="s">
        <v>130</v>
      </c>
      <c r="BM196" s="248" t="s">
        <v>299</v>
      </c>
    </row>
    <row r="197" s="2" customFormat="1">
      <c r="A197" s="38"/>
      <c r="B197" s="39"/>
      <c r="C197" s="40"/>
      <c r="D197" s="250" t="s">
        <v>132</v>
      </c>
      <c r="E197" s="40"/>
      <c r="F197" s="251" t="s">
        <v>300</v>
      </c>
      <c r="G197" s="40"/>
      <c r="H197" s="40"/>
      <c r="I197" s="144"/>
      <c r="J197" s="40"/>
      <c r="K197" s="40"/>
      <c r="L197" s="44"/>
      <c r="M197" s="252"/>
      <c r="N197" s="25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132</v>
      </c>
      <c r="AU197" s="17" t="s">
        <v>84</v>
      </c>
    </row>
    <row r="198" s="2" customFormat="1">
      <c r="A198" s="38"/>
      <c r="B198" s="39"/>
      <c r="C198" s="40"/>
      <c r="D198" s="250" t="s">
        <v>138</v>
      </c>
      <c r="E198" s="40"/>
      <c r="F198" s="254" t="s">
        <v>301</v>
      </c>
      <c r="G198" s="40"/>
      <c r="H198" s="40"/>
      <c r="I198" s="144"/>
      <c r="J198" s="40"/>
      <c r="K198" s="40"/>
      <c r="L198" s="44"/>
      <c r="M198" s="252"/>
      <c r="N198" s="253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138</v>
      </c>
      <c r="AU198" s="17" t="s">
        <v>84</v>
      </c>
    </row>
    <row r="199" s="2" customFormat="1" ht="24" customHeight="1">
      <c r="A199" s="38"/>
      <c r="B199" s="39"/>
      <c r="C199" s="236" t="s">
        <v>302</v>
      </c>
      <c r="D199" s="236" t="s">
        <v>126</v>
      </c>
      <c r="E199" s="237" t="s">
        <v>303</v>
      </c>
      <c r="F199" s="238" t="s">
        <v>304</v>
      </c>
      <c r="G199" s="239" t="s">
        <v>190</v>
      </c>
      <c r="H199" s="240">
        <v>62.109999999999999</v>
      </c>
      <c r="I199" s="241"/>
      <c r="J199" s="242">
        <f>ROUND(I199*H199,2)</f>
        <v>0</v>
      </c>
      <c r="K199" s="243"/>
      <c r="L199" s="44"/>
      <c r="M199" s="244" t="s">
        <v>1</v>
      </c>
      <c r="N199" s="245" t="s">
        <v>39</v>
      </c>
      <c r="O199" s="91"/>
      <c r="P199" s="246">
        <f>O199*H199</f>
        <v>0</v>
      </c>
      <c r="Q199" s="246">
        <v>0</v>
      </c>
      <c r="R199" s="246">
        <f>Q199*H199</f>
        <v>0</v>
      </c>
      <c r="S199" s="246">
        <v>0</v>
      </c>
      <c r="T199" s="24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8" t="s">
        <v>130</v>
      </c>
      <c r="AT199" s="248" t="s">
        <v>126</v>
      </c>
      <c r="AU199" s="248" t="s">
        <v>84</v>
      </c>
      <c r="AY199" s="17" t="s">
        <v>123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7" t="s">
        <v>82</v>
      </c>
      <c r="BK199" s="249">
        <f>ROUND(I199*H199,2)</f>
        <v>0</v>
      </c>
      <c r="BL199" s="17" t="s">
        <v>130</v>
      </c>
      <c r="BM199" s="248" t="s">
        <v>305</v>
      </c>
    </row>
    <row r="200" s="2" customFormat="1">
      <c r="A200" s="38"/>
      <c r="B200" s="39"/>
      <c r="C200" s="40"/>
      <c r="D200" s="250" t="s">
        <v>132</v>
      </c>
      <c r="E200" s="40"/>
      <c r="F200" s="251" t="s">
        <v>306</v>
      </c>
      <c r="G200" s="40"/>
      <c r="H200" s="40"/>
      <c r="I200" s="144"/>
      <c r="J200" s="40"/>
      <c r="K200" s="40"/>
      <c r="L200" s="44"/>
      <c r="M200" s="252"/>
      <c r="N200" s="25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132</v>
      </c>
      <c r="AU200" s="17" t="s">
        <v>84</v>
      </c>
    </row>
    <row r="201" s="2" customFormat="1">
      <c r="A201" s="38"/>
      <c r="B201" s="39"/>
      <c r="C201" s="40"/>
      <c r="D201" s="250" t="s">
        <v>138</v>
      </c>
      <c r="E201" s="40"/>
      <c r="F201" s="254" t="s">
        <v>307</v>
      </c>
      <c r="G201" s="40"/>
      <c r="H201" s="40"/>
      <c r="I201" s="144"/>
      <c r="J201" s="40"/>
      <c r="K201" s="40"/>
      <c r="L201" s="44"/>
      <c r="M201" s="252"/>
      <c r="N201" s="253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138</v>
      </c>
      <c r="AU201" s="17" t="s">
        <v>84</v>
      </c>
    </row>
    <row r="202" s="2" customFormat="1" ht="16.5" customHeight="1">
      <c r="A202" s="38"/>
      <c r="B202" s="39"/>
      <c r="C202" s="291" t="s">
        <v>308</v>
      </c>
      <c r="D202" s="291" t="s">
        <v>289</v>
      </c>
      <c r="E202" s="292" t="s">
        <v>309</v>
      </c>
      <c r="F202" s="293" t="s">
        <v>310</v>
      </c>
      <c r="G202" s="294" t="s">
        <v>279</v>
      </c>
      <c r="H202" s="295">
        <v>17.236000000000001</v>
      </c>
      <c r="I202" s="296"/>
      <c r="J202" s="297">
        <f>ROUND(I202*H202,2)</f>
        <v>0</v>
      </c>
      <c r="K202" s="298"/>
      <c r="L202" s="299"/>
      <c r="M202" s="300" t="s">
        <v>1</v>
      </c>
      <c r="N202" s="301" t="s">
        <v>39</v>
      </c>
      <c r="O202" s="91"/>
      <c r="P202" s="246">
        <f>O202*H202</f>
        <v>0</v>
      </c>
      <c r="Q202" s="246">
        <v>1</v>
      </c>
      <c r="R202" s="246">
        <f>Q202*H202</f>
        <v>17.236000000000001</v>
      </c>
      <c r="S202" s="246">
        <v>0</v>
      </c>
      <c r="T202" s="24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8" t="s">
        <v>148</v>
      </c>
      <c r="AT202" s="248" t="s">
        <v>289</v>
      </c>
      <c r="AU202" s="248" t="s">
        <v>84</v>
      </c>
      <c r="AY202" s="17" t="s">
        <v>123</v>
      </c>
      <c r="BE202" s="249">
        <f>IF(N202="základní",J202,0)</f>
        <v>0</v>
      </c>
      <c r="BF202" s="249">
        <f>IF(N202="snížená",J202,0)</f>
        <v>0</v>
      </c>
      <c r="BG202" s="249">
        <f>IF(N202="zákl. přenesená",J202,0)</f>
        <v>0</v>
      </c>
      <c r="BH202" s="249">
        <f>IF(N202="sníž. přenesená",J202,0)</f>
        <v>0</v>
      </c>
      <c r="BI202" s="249">
        <f>IF(N202="nulová",J202,0)</f>
        <v>0</v>
      </c>
      <c r="BJ202" s="17" t="s">
        <v>82</v>
      </c>
      <c r="BK202" s="249">
        <f>ROUND(I202*H202,2)</f>
        <v>0</v>
      </c>
      <c r="BL202" s="17" t="s">
        <v>130</v>
      </c>
      <c r="BM202" s="248" t="s">
        <v>311</v>
      </c>
    </row>
    <row r="203" s="2" customFormat="1">
      <c r="A203" s="38"/>
      <c r="B203" s="39"/>
      <c r="C203" s="40"/>
      <c r="D203" s="250" t="s">
        <v>132</v>
      </c>
      <c r="E203" s="40"/>
      <c r="F203" s="251" t="s">
        <v>310</v>
      </c>
      <c r="G203" s="40"/>
      <c r="H203" s="40"/>
      <c r="I203" s="144"/>
      <c r="J203" s="40"/>
      <c r="K203" s="40"/>
      <c r="L203" s="44"/>
      <c r="M203" s="252"/>
      <c r="N203" s="253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132</v>
      </c>
      <c r="AU203" s="17" t="s">
        <v>84</v>
      </c>
    </row>
    <row r="204" s="13" customFormat="1">
      <c r="A204" s="13"/>
      <c r="B204" s="259"/>
      <c r="C204" s="260"/>
      <c r="D204" s="250" t="s">
        <v>217</v>
      </c>
      <c r="E204" s="261" t="s">
        <v>1</v>
      </c>
      <c r="F204" s="262" t="s">
        <v>312</v>
      </c>
      <c r="G204" s="260"/>
      <c r="H204" s="263">
        <v>17.236000000000001</v>
      </c>
      <c r="I204" s="264"/>
      <c r="J204" s="260"/>
      <c r="K204" s="260"/>
      <c r="L204" s="265"/>
      <c r="M204" s="266"/>
      <c r="N204" s="267"/>
      <c r="O204" s="267"/>
      <c r="P204" s="267"/>
      <c r="Q204" s="267"/>
      <c r="R204" s="267"/>
      <c r="S204" s="267"/>
      <c r="T204" s="26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9" t="s">
        <v>217</v>
      </c>
      <c r="AU204" s="269" t="s">
        <v>84</v>
      </c>
      <c r="AV204" s="13" t="s">
        <v>84</v>
      </c>
      <c r="AW204" s="13" t="s">
        <v>31</v>
      </c>
      <c r="AX204" s="13" t="s">
        <v>82</v>
      </c>
      <c r="AY204" s="269" t="s">
        <v>123</v>
      </c>
    </row>
    <row r="205" s="2" customFormat="1" ht="24" customHeight="1">
      <c r="A205" s="38"/>
      <c r="B205" s="39"/>
      <c r="C205" s="236" t="s">
        <v>313</v>
      </c>
      <c r="D205" s="236" t="s">
        <v>126</v>
      </c>
      <c r="E205" s="237" t="s">
        <v>314</v>
      </c>
      <c r="F205" s="238" t="s">
        <v>315</v>
      </c>
      <c r="G205" s="239" t="s">
        <v>153</v>
      </c>
      <c r="H205" s="240">
        <v>1</v>
      </c>
      <c r="I205" s="241"/>
      <c r="J205" s="242">
        <f>ROUND(I205*H205,2)</f>
        <v>0</v>
      </c>
      <c r="K205" s="243"/>
      <c r="L205" s="44"/>
      <c r="M205" s="244" t="s">
        <v>1</v>
      </c>
      <c r="N205" s="245" t="s">
        <v>39</v>
      </c>
      <c r="O205" s="91"/>
      <c r="P205" s="246">
        <f>O205*H205</f>
        <v>0</v>
      </c>
      <c r="Q205" s="246">
        <v>0</v>
      </c>
      <c r="R205" s="246">
        <f>Q205*H205</f>
        <v>0</v>
      </c>
      <c r="S205" s="246">
        <v>0</v>
      </c>
      <c r="T205" s="24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8" t="s">
        <v>130</v>
      </c>
      <c r="AT205" s="248" t="s">
        <v>126</v>
      </c>
      <c r="AU205" s="248" t="s">
        <v>84</v>
      </c>
      <c r="AY205" s="17" t="s">
        <v>123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7" t="s">
        <v>82</v>
      </c>
      <c r="BK205" s="249">
        <f>ROUND(I205*H205,2)</f>
        <v>0</v>
      </c>
      <c r="BL205" s="17" t="s">
        <v>130</v>
      </c>
      <c r="BM205" s="248" t="s">
        <v>316</v>
      </c>
    </row>
    <row r="206" s="2" customFormat="1" ht="24" customHeight="1">
      <c r="A206" s="38"/>
      <c r="B206" s="39"/>
      <c r="C206" s="236" t="s">
        <v>7</v>
      </c>
      <c r="D206" s="236" t="s">
        <v>126</v>
      </c>
      <c r="E206" s="237" t="s">
        <v>317</v>
      </c>
      <c r="F206" s="238" t="s">
        <v>318</v>
      </c>
      <c r="G206" s="239" t="s">
        <v>153</v>
      </c>
      <c r="H206" s="240">
        <v>1</v>
      </c>
      <c r="I206" s="241"/>
      <c r="J206" s="242">
        <f>ROUND(I206*H206,2)</f>
        <v>0</v>
      </c>
      <c r="K206" s="243"/>
      <c r="L206" s="44"/>
      <c r="M206" s="244" t="s">
        <v>1</v>
      </c>
      <c r="N206" s="245" t="s">
        <v>39</v>
      </c>
      <c r="O206" s="91"/>
      <c r="P206" s="246">
        <f>O206*H206</f>
        <v>0</v>
      </c>
      <c r="Q206" s="246">
        <v>0</v>
      </c>
      <c r="R206" s="246">
        <f>Q206*H206</f>
        <v>0</v>
      </c>
      <c r="S206" s="246">
        <v>0</v>
      </c>
      <c r="T206" s="24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8" t="s">
        <v>130</v>
      </c>
      <c r="AT206" s="248" t="s">
        <v>126</v>
      </c>
      <c r="AU206" s="248" t="s">
        <v>84</v>
      </c>
      <c r="AY206" s="17" t="s">
        <v>123</v>
      </c>
      <c r="BE206" s="249">
        <f>IF(N206="základní",J206,0)</f>
        <v>0</v>
      </c>
      <c r="BF206" s="249">
        <f>IF(N206="snížená",J206,0)</f>
        <v>0</v>
      </c>
      <c r="BG206" s="249">
        <f>IF(N206="zákl. přenesená",J206,0)</f>
        <v>0</v>
      </c>
      <c r="BH206" s="249">
        <f>IF(N206="sníž. přenesená",J206,0)</f>
        <v>0</v>
      </c>
      <c r="BI206" s="249">
        <f>IF(N206="nulová",J206,0)</f>
        <v>0</v>
      </c>
      <c r="BJ206" s="17" t="s">
        <v>82</v>
      </c>
      <c r="BK206" s="249">
        <f>ROUND(I206*H206,2)</f>
        <v>0</v>
      </c>
      <c r="BL206" s="17" t="s">
        <v>130</v>
      </c>
      <c r="BM206" s="248" t="s">
        <v>319</v>
      </c>
    </row>
    <row r="207" s="2" customFormat="1">
      <c r="A207" s="38"/>
      <c r="B207" s="39"/>
      <c r="C207" s="40"/>
      <c r="D207" s="250" t="s">
        <v>132</v>
      </c>
      <c r="E207" s="40"/>
      <c r="F207" s="251" t="s">
        <v>320</v>
      </c>
      <c r="G207" s="40"/>
      <c r="H207" s="40"/>
      <c r="I207" s="144"/>
      <c r="J207" s="40"/>
      <c r="K207" s="40"/>
      <c r="L207" s="44"/>
      <c r="M207" s="252"/>
      <c r="N207" s="25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132</v>
      </c>
      <c r="AU207" s="17" t="s">
        <v>84</v>
      </c>
    </row>
    <row r="208" s="2" customFormat="1" ht="24" customHeight="1">
      <c r="A208" s="38"/>
      <c r="B208" s="39"/>
      <c r="C208" s="236" t="s">
        <v>321</v>
      </c>
      <c r="D208" s="236" t="s">
        <v>126</v>
      </c>
      <c r="E208" s="237" t="s">
        <v>322</v>
      </c>
      <c r="F208" s="238" t="s">
        <v>323</v>
      </c>
      <c r="G208" s="239" t="s">
        <v>129</v>
      </c>
      <c r="H208" s="240">
        <v>480</v>
      </c>
      <c r="I208" s="241"/>
      <c r="J208" s="242">
        <f>ROUND(I208*H208,2)</f>
        <v>0</v>
      </c>
      <c r="K208" s="243"/>
      <c r="L208" s="44"/>
      <c r="M208" s="244" t="s">
        <v>1</v>
      </c>
      <c r="N208" s="245" t="s">
        <v>39</v>
      </c>
      <c r="O208" s="91"/>
      <c r="P208" s="246">
        <f>O208*H208</f>
        <v>0</v>
      </c>
      <c r="Q208" s="246">
        <v>0</v>
      </c>
      <c r="R208" s="246">
        <f>Q208*H208</f>
        <v>0</v>
      </c>
      <c r="S208" s="246">
        <v>0</v>
      </c>
      <c r="T208" s="24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8" t="s">
        <v>130</v>
      </c>
      <c r="AT208" s="248" t="s">
        <v>126</v>
      </c>
      <c r="AU208" s="248" t="s">
        <v>84</v>
      </c>
      <c r="AY208" s="17" t="s">
        <v>123</v>
      </c>
      <c r="BE208" s="249">
        <f>IF(N208="základní",J208,0)</f>
        <v>0</v>
      </c>
      <c r="BF208" s="249">
        <f>IF(N208="snížená",J208,0)</f>
        <v>0</v>
      </c>
      <c r="BG208" s="249">
        <f>IF(N208="zákl. přenesená",J208,0)</f>
        <v>0</v>
      </c>
      <c r="BH208" s="249">
        <f>IF(N208="sníž. přenesená",J208,0)</f>
        <v>0</v>
      </c>
      <c r="BI208" s="249">
        <f>IF(N208="nulová",J208,0)</f>
        <v>0</v>
      </c>
      <c r="BJ208" s="17" t="s">
        <v>82</v>
      </c>
      <c r="BK208" s="249">
        <f>ROUND(I208*H208,2)</f>
        <v>0</v>
      </c>
      <c r="BL208" s="17" t="s">
        <v>130</v>
      </c>
      <c r="BM208" s="248" t="s">
        <v>324</v>
      </c>
    </row>
    <row r="209" s="2" customFormat="1">
      <c r="A209" s="38"/>
      <c r="B209" s="39"/>
      <c r="C209" s="40"/>
      <c r="D209" s="250" t="s">
        <v>132</v>
      </c>
      <c r="E209" s="40"/>
      <c r="F209" s="251" t="s">
        <v>325</v>
      </c>
      <c r="G209" s="40"/>
      <c r="H209" s="40"/>
      <c r="I209" s="144"/>
      <c r="J209" s="40"/>
      <c r="K209" s="40"/>
      <c r="L209" s="44"/>
      <c r="M209" s="252"/>
      <c r="N209" s="253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132</v>
      </c>
      <c r="AU209" s="17" t="s">
        <v>84</v>
      </c>
    </row>
    <row r="210" s="2" customFormat="1">
      <c r="A210" s="38"/>
      <c r="B210" s="39"/>
      <c r="C210" s="40"/>
      <c r="D210" s="250" t="s">
        <v>138</v>
      </c>
      <c r="E210" s="40"/>
      <c r="F210" s="254" t="s">
        <v>326</v>
      </c>
      <c r="G210" s="40"/>
      <c r="H210" s="40"/>
      <c r="I210" s="144"/>
      <c r="J210" s="40"/>
      <c r="K210" s="40"/>
      <c r="L210" s="44"/>
      <c r="M210" s="252"/>
      <c r="N210" s="253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138</v>
      </c>
      <c r="AU210" s="17" t="s">
        <v>84</v>
      </c>
    </row>
    <row r="211" s="13" customFormat="1">
      <c r="A211" s="13"/>
      <c r="B211" s="259"/>
      <c r="C211" s="260"/>
      <c r="D211" s="250" t="s">
        <v>217</v>
      </c>
      <c r="E211" s="261" t="s">
        <v>1</v>
      </c>
      <c r="F211" s="262" t="s">
        <v>327</v>
      </c>
      <c r="G211" s="260"/>
      <c r="H211" s="263">
        <v>480</v>
      </c>
      <c r="I211" s="264"/>
      <c r="J211" s="260"/>
      <c r="K211" s="260"/>
      <c r="L211" s="265"/>
      <c r="M211" s="266"/>
      <c r="N211" s="267"/>
      <c r="O211" s="267"/>
      <c r="P211" s="267"/>
      <c r="Q211" s="267"/>
      <c r="R211" s="267"/>
      <c r="S211" s="267"/>
      <c r="T211" s="26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9" t="s">
        <v>217</v>
      </c>
      <c r="AU211" s="269" t="s">
        <v>84</v>
      </c>
      <c r="AV211" s="13" t="s">
        <v>84</v>
      </c>
      <c r="AW211" s="13" t="s">
        <v>31</v>
      </c>
      <c r="AX211" s="13" t="s">
        <v>82</v>
      </c>
      <c r="AY211" s="269" t="s">
        <v>123</v>
      </c>
    </row>
    <row r="212" s="12" customFormat="1" ht="22.8" customHeight="1">
      <c r="A212" s="12"/>
      <c r="B212" s="220"/>
      <c r="C212" s="221"/>
      <c r="D212" s="222" t="s">
        <v>73</v>
      </c>
      <c r="E212" s="234" t="s">
        <v>84</v>
      </c>
      <c r="F212" s="234" t="s">
        <v>328</v>
      </c>
      <c r="G212" s="221"/>
      <c r="H212" s="221"/>
      <c r="I212" s="224"/>
      <c r="J212" s="235">
        <f>BK212</f>
        <v>0</v>
      </c>
      <c r="K212" s="221"/>
      <c r="L212" s="226"/>
      <c r="M212" s="227"/>
      <c r="N212" s="228"/>
      <c r="O212" s="228"/>
      <c r="P212" s="229">
        <f>SUM(P213:P223)</f>
        <v>0</v>
      </c>
      <c r="Q212" s="228"/>
      <c r="R212" s="229">
        <f>SUM(R213:R223)</f>
        <v>33.247509999999998</v>
      </c>
      <c r="S212" s="228"/>
      <c r="T212" s="230">
        <f>SUM(T213:T223)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31" t="s">
        <v>82</v>
      </c>
      <c r="AT212" s="232" t="s">
        <v>73</v>
      </c>
      <c r="AU212" s="232" t="s">
        <v>82</v>
      </c>
      <c r="AY212" s="231" t="s">
        <v>123</v>
      </c>
      <c r="BK212" s="233">
        <f>SUM(BK213:BK223)</f>
        <v>0</v>
      </c>
    </row>
    <row r="213" s="2" customFormat="1" ht="36" customHeight="1">
      <c r="A213" s="38"/>
      <c r="B213" s="39"/>
      <c r="C213" s="236" t="s">
        <v>329</v>
      </c>
      <c r="D213" s="236" t="s">
        <v>126</v>
      </c>
      <c r="E213" s="237" t="s">
        <v>330</v>
      </c>
      <c r="F213" s="238" t="s">
        <v>331</v>
      </c>
      <c r="G213" s="239" t="s">
        <v>215</v>
      </c>
      <c r="H213" s="240">
        <v>82.180000000000007</v>
      </c>
      <c r="I213" s="241"/>
      <c r="J213" s="242">
        <f>ROUND(I213*H213,2)</f>
        <v>0</v>
      </c>
      <c r="K213" s="243"/>
      <c r="L213" s="44"/>
      <c r="M213" s="244" t="s">
        <v>1</v>
      </c>
      <c r="N213" s="245" t="s">
        <v>39</v>
      </c>
      <c r="O213" s="91"/>
      <c r="P213" s="246">
        <f>O213*H213</f>
        <v>0</v>
      </c>
      <c r="Q213" s="246">
        <v>0</v>
      </c>
      <c r="R213" s="246">
        <f>Q213*H213</f>
        <v>0</v>
      </c>
      <c r="S213" s="246">
        <v>0</v>
      </c>
      <c r="T213" s="24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8" t="s">
        <v>130</v>
      </c>
      <c r="AT213" s="248" t="s">
        <v>126</v>
      </c>
      <c r="AU213" s="248" t="s">
        <v>84</v>
      </c>
      <c r="AY213" s="17" t="s">
        <v>123</v>
      </c>
      <c r="BE213" s="249">
        <f>IF(N213="základní",J213,0)</f>
        <v>0</v>
      </c>
      <c r="BF213" s="249">
        <f>IF(N213="snížená",J213,0)</f>
        <v>0</v>
      </c>
      <c r="BG213" s="249">
        <f>IF(N213="zákl. přenesená",J213,0)</f>
        <v>0</v>
      </c>
      <c r="BH213" s="249">
        <f>IF(N213="sníž. přenesená",J213,0)</f>
        <v>0</v>
      </c>
      <c r="BI213" s="249">
        <f>IF(N213="nulová",J213,0)</f>
        <v>0</v>
      </c>
      <c r="BJ213" s="17" t="s">
        <v>82</v>
      </c>
      <c r="BK213" s="249">
        <f>ROUND(I213*H213,2)</f>
        <v>0</v>
      </c>
      <c r="BL213" s="17" t="s">
        <v>130</v>
      </c>
      <c r="BM213" s="248" t="s">
        <v>332</v>
      </c>
    </row>
    <row r="214" s="2" customFormat="1">
      <c r="A214" s="38"/>
      <c r="B214" s="39"/>
      <c r="C214" s="40"/>
      <c r="D214" s="250" t="s">
        <v>132</v>
      </c>
      <c r="E214" s="40"/>
      <c r="F214" s="251" t="s">
        <v>333</v>
      </c>
      <c r="G214" s="40"/>
      <c r="H214" s="40"/>
      <c r="I214" s="144"/>
      <c r="J214" s="40"/>
      <c r="K214" s="40"/>
      <c r="L214" s="44"/>
      <c r="M214" s="252"/>
      <c r="N214" s="253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132</v>
      </c>
      <c r="AU214" s="17" t="s">
        <v>84</v>
      </c>
    </row>
    <row r="215" s="2" customFormat="1" ht="16.5" customHeight="1">
      <c r="A215" s="38"/>
      <c r="B215" s="39"/>
      <c r="C215" s="236" t="s">
        <v>334</v>
      </c>
      <c r="D215" s="236" t="s">
        <v>126</v>
      </c>
      <c r="E215" s="237" t="s">
        <v>335</v>
      </c>
      <c r="F215" s="238" t="s">
        <v>336</v>
      </c>
      <c r="G215" s="239" t="s">
        <v>215</v>
      </c>
      <c r="H215" s="240">
        <v>17.27</v>
      </c>
      <c r="I215" s="241"/>
      <c r="J215" s="242">
        <f>ROUND(I215*H215,2)</f>
        <v>0</v>
      </c>
      <c r="K215" s="243"/>
      <c r="L215" s="44"/>
      <c r="M215" s="244" t="s">
        <v>1</v>
      </c>
      <c r="N215" s="245" t="s">
        <v>39</v>
      </c>
      <c r="O215" s="91"/>
      <c r="P215" s="246">
        <f>O215*H215</f>
        <v>0</v>
      </c>
      <c r="Q215" s="246">
        <v>1.9205000000000001</v>
      </c>
      <c r="R215" s="246">
        <f>Q215*H215</f>
        <v>33.167034999999998</v>
      </c>
      <c r="S215" s="246">
        <v>0</v>
      </c>
      <c r="T215" s="24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8" t="s">
        <v>130</v>
      </c>
      <c r="AT215" s="248" t="s">
        <v>126</v>
      </c>
      <c r="AU215" s="248" t="s">
        <v>84</v>
      </c>
      <c r="AY215" s="17" t="s">
        <v>123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7" t="s">
        <v>82</v>
      </c>
      <c r="BK215" s="249">
        <f>ROUND(I215*H215,2)</f>
        <v>0</v>
      </c>
      <c r="BL215" s="17" t="s">
        <v>130</v>
      </c>
      <c r="BM215" s="248" t="s">
        <v>337</v>
      </c>
    </row>
    <row r="216" s="2" customFormat="1">
      <c r="A216" s="38"/>
      <c r="B216" s="39"/>
      <c r="C216" s="40"/>
      <c r="D216" s="250" t="s">
        <v>132</v>
      </c>
      <c r="E216" s="40"/>
      <c r="F216" s="251" t="s">
        <v>338</v>
      </c>
      <c r="G216" s="40"/>
      <c r="H216" s="40"/>
      <c r="I216" s="144"/>
      <c r="J216" s="40"/>
      <c r="K216" s="40"/>
      <c r="L216" s="44"/>
      <c r="M216" s="252"/>
      <c r="N216" s="253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132</v>
      </c>
      <c r="AU216" s="17" t="s">
        <v>84</v>
      </c>
    </row>
    <row r="217" s="2" customFormat="1">
      <c r="A217" s="38"/>
      <c r="B217" s="39"/>
      <c r="C217" s="40"/>
      <c r="D217" s="250" t="s">
        <v>138</v>
      </c>
      <c r="E217" s="40"/>
      <c r="F217" s="254" t="s">
        <v>339</v>
      </c>
      <c r="G217" s="40"/>
      <c r="H217" s="40"/>
      <c r="I217" s="144"/>
      <c r="J217" s="40"/>
      <c r="K217" s="40"/>
      <c r="L217" s="44"/>
      <c r="M217" s="252"/>
      <c r="N217" s="253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138</v>
      </c>
      <c r="AU217" s="17" t="s">
        <v>84</v>
      </c>
    </row>
    <row r="218" s="2" customFormat="1" ht="16.5" customHeight="1">
      <c r="A218" s="38"/>
      <c r="B218" s="39"/>
      <c r="C218" s="236" t="s">
        <v>340</v>
      </c>
      <c r="D218" s="236" t="s">
        <v>126</v>
      </c>
      <c r="E218" s="237" t="s">
        <v>341</v>
      </c>
      <c r="F218" s="238" t="s">
        <v>342</v>
      </c>
      <c r="G218" s="239" t="s">
        <v>190</v>
      </c>
      <c r="H218" s="240">
        <v>217.5</v>
      </c>
      <c r="I218" s="241"/>
      <c r="J218" s="242">
        <f>ROUND(I218*H218,2)</f>
        <v>0</v>
      </c>
      <c r="K218" s="243"/>
      <c r="L218" s="44"/>
      <c r="M218" s="244" t="s">
        <v>1</v>
      </c>
      <c r="N218" s="245" t="s">
        <v>39</v>
      </c>
      <c r="O218" s="91"/>
      <c r="P218" s="246">
        <f>O218*H218</f>
        <v>0</v>
      </c>
      <c r="Q218" s="246">
        <v>0.00013999999999999999</v>
      </c>
      <c r="R218" s="246">
        <f>Q218*H218</f>
        <v>0.030449999999999998</v>
      </c>
      <c r="S218" s="246">
        <v>0</v>
      </c>
      <c r="T218" s="24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8" t="s">
        <v>130</v>
      </c>
      <c r="AT218" s="248" t="s">
        <v>126</v>
      </c>
      <c r="AU218" s="248" t="s">
        <v>84</v>
      </c>
      <c r="AY218" s="17" t="s">
        <v>123</v>
      </c>
      <c r="BE218" s="249">
        <f>IF(N218="základní",J218,0)</f>
        <v>0</v>
      </c>
      <c r="BF218" s="249">
        <f>IF(N218="snížená",J218,0)</f>
        <v>0</v>
      </c>
      <c r="BG218" s="249">
        <f>IF(N218="zákl. přenesená",J218,0)</f>
        <v>0</v>
      </c>
      <c r="BH218" s="249">
        <f>IF(N218="sníž. přenesená",J218,0)</f>
        <v>0</v>
      </c>
      <c r="BI218" s="249">
        <f>IF(N218="nulová",J218,0)</f>
        <v>0</v>
      </c>
      <c r="BJ218" s="17" t="s">
        <v>82</v>
      </c>
      <c r="BK218" s="249">
        <f>ROUND(I218*H218,2)</f>
        <v>0</v>
      </c>
      <c r="BL218" s="17" t="s">
        <v>130</v>
      </c>
      <c r="BM218" s="248" t="s">
        <v>343</v>
      </c>
    </row>
    <row r="219" s="2" customFormat="1">
      <c r="A219" s="38"/>
      <c r="B219" s="39"/>
      <c r="C219" s="40"/>
      <c r="D219" s="250" t="s">
        <v>132</v>
      </c>
      <c r="E219" s="40"/>
      <c r="F219" s="251" t="s">
        <v>344</v>
      </c>
      <c r="G219" s="40"/>
      <c r="H219" s="40"/>
      <c r="I219" s="144"/>
      <c r="J219" s="40"/>
      <c r="K219" s="40"/>
      <c r="L219" s="44"/>
      <c r="M219" s="252"/>
      <c r="N219" s="25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132</v>
      </c>
      <c r="AU219" s="17" t="s">
        <v>84</v>
      </c>
    </row>
    <row r="220" s="2" customFormat="1">
      <c r="A220" s="38"/>
      <c r="B220" s="39"/>
      <c r="C220" s="40"/>
      <c r="D220" s="250" t="s">
        <v>138</v>
      </c>
      <c r="E220" s="40"/>
      <c r="F220" s="254" t="s">
        <v>345</v>
      </c>
      <c r="G220" s="40"/>
      <c r="H220" s="40"/>
      <c r="I220" s="144"/>
      <c r="J220" s="40"/>
      <c r="K220" s="40"/>
      <c r="L220" s="44"/>
      <c r="M220" s="252"/>
      <c r="N220" s="253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138</v>
      </c>
      <c r="AU220" s="17" t="s">
        <v>84</v>
      </c>
    </row>
    <row r="221" s="2" customFormat="1" ht="24" customHeight="1">
      <c r="A221" s="38"/>
      <c r="B221" s="39"/>
      <c r="C221" s="291" t="s">
        <v>346</v>
      </c>
      <c r="D221" s="291" t="s">
        <v>289</v>
      </c>
      <c r="E221" s="292" t="s">
        <v>347</v>
      </c>
      <c r="F221" s="293" t="s">
        <v>348</v>
      </c>
      <c r="G221" s="294" t="s">
        <v>190</v>
      </c>
      <c r="H221" s="295">
        <v>250.125</v>
      </c>
      <c r="I221" s="296"/>
      <c r="J221" s="297">
        <f>ROUND(I221*H221,2)</f>
        <v>0</v>
      </c>
      <c r="K221" s="298"/>
      <c r="L221" s="299"/>
      <c r="M221" s="300" t="s">
        <v>1</v>
      </c>
      <c r="N221" s="301" t="s">
        <v>39</v>
      </c>
      <c r="O221" s="91"/>
      <c r="P221" s="246">
        <f>O221*H221</f>
        <v>0</v>
      </c>
      <c r="Q221" s="246">
        <v>0.00020000000000000001</v>
      </c>
      <c r="R221" s="246">
        <f>Q221*H221</f>
        <v>0.050025</v>
      </c>
      <c r="S221" s="246">
        <v>0</v>
      </c>
      <c r="T221" s="24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8" t="s">
        <v>148</v>
      </c>
      <c r="AT221" s="248" t="s">
        <v>289</v>
      </c>
      <c r="AU221" s="248" t="s">
        <v>84</v>
      </c>
      <c r="AY221" s="17" t="s">
        <v>123</v>
      </c>
      <c r="BE221" s="249">
        <f>IF(N221="základní",J221,0)</f>
        <v>0</v>
      </c>
      <c r="BF221" s="249">
        <f>IF(N221="snížená",J221,0)</f>
        <v>0</v>
      </c>
      <c r="BG221" s="249">
        <f>IF(N221="zákl. přenesená",J221,0)</f>
        <v>0</v>
      </c>
      <c r="BH221" s="249">
        <f>IF(N221="sníž. přenesená",J221,0)</f>
        <v>0</v>
      </c>
      <c r="BI221" s="249">
        <f>IF(N221="nulová",J221,0)</f>
        <v>0</v>
      </c>
      <c r="BJ221" s="17" t="s">
        <v>82</v>
      </c>
      <c r="BK221" s="249">
        <f>ROUND(I221*H221,2)</f>
        <v>0</v>
      </c>
      <c r="BL221" s="17" t="s">
        <v>130</v>
      </c>
      <c r="BM221" s="248" t="s">
        <v>349</v>
      </c>
    </row>
    <row r="222" s="2" customFormat="1">
      <c r="A222" s="38"/>
      <c r="B222" s="39"/>
      <c r="C222" s="40"/>
      <c r="D222" s="250" t="s">
        <v>132</v>
      </c>
      <c r="E222" s="40"/>
      <c r="F222" s="251" t="s">
        <v>348</v>
      </c>
      <c r="G222" s="40"/>
      <c r="H222" s="40"/>
      <c r="I222" s="144"/>
      <c r="J222" s="40"/>
      <c r="K222" s="40"/>
      <c r="L222" s="44"/>
      <c r="M222" s="252"/>
      <c r="N222" s="253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132</v>
      </c>
      <c r="AU222" s="17" t="s">
        <v>84</v>
      </c>
    </row>
    <row r="223" s="13" customFormat="1">
      <c r="A223" s="13"/>
      <c r="B223" s="259"/>
      <c r="C223" s="260"/>
      <c r="D223" s="250" t="s">
        <v>217</v>
      </c>
      <c r="E223" s="260"/>
      <c r="F223" s="262" t="s">
        <v>350</v>
      </c>
      <c r="G223" s="260"/>
      <c r="H223" s="263">
        <v>250.125</v>
      </c>
      <c r="I223" s="264"/>
      <c r="J223" s="260"/>
      <c r="K223" s="260"/>
      <c r="L223" s="265"/>
      <c r="M223" s="266"/>
      <c r="N223" s="267"/>
      <c r="O223" s="267"/>
      <c r="P223" s="267"/>
      <c r="Q223" s="267"/>
      <c r="R223" s="267"/>
      <c r="S223" s="267"/>
      <c r="T223" s="26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9" t="s">
        <v>217</v>
      </c>
      <c r="AU223" s="269" t="s">
        <v>84</v>
      </c>
      <c r="AV223" s="13" t="s">
        <v>84</v>
      </c>
      <c r="AW223" s="13" t="s">
        <v>4</v>
      </c>
      <c r="AX223" s="13" t="s">
        <v>82</v>
      </c>
      <c r="AY223" s="269" t="s">
        <v>123</v>
      </c>
    </row>
    <row r="224" s="12" customFormat="1" ht="22.8" customHeight="1">
      <c r="A224" s="12"/>
      <c r="B224" s="220"/>
      <c r="C224" s="221"/>
      <c r="D224" s="222" t="s">
        <v>73</v>
      </c>
      <c r="E224" s="234" t="s">
        <v>124</v>
      </c>
      <c r="F224" s="234" t="s">
        <v>125</v>
      </c>
      <c r="G224" s="221"/>
      <c r="H224" s="221"/>
      <c r="I224" s="224"/>
      <c r="J224" s="235">
        <f>BK224</f>
        <v>0</v>
      </c>
      <c r="K224" s="221"/>
      <c r="L224" s="226"/>
      <c r="M224" s="227"/>
      <c r="N224" s="228"/>
      <c r="O224" s="228"/>
      <c r="P224" s="229">
        <v>0</v>
      </c>
      <c r="Q224" s="228"/>
      <c r="R224" s="229">
        <v>0</v>
      </c>
      <c r="S224" s="228"/>
      <c r="T224" s="230"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31" t="s">
        <v>82</v>
      </c>
      <c r="AT224" s="232" t="s">
        <v>73</v>
      </c>
      <c r="AU224" s="232" t="s">
        <v>82</v>
      </c>
      <c r="AY224" s="231" t="s">
        <v>123</v>
      </c>
      <c r="BK224" s="233">
        <v>0</v>
      </c>
    </row>
    <row r="225" s="12" customFormat="1" ht="22.8" customHeight="1">
      <c r="A225" s="12"/>
      <c r="B225" s="220"/>
      <c r="C225" s="221"/>
      <c r="D225" s="222" t="s">
        <v>73</v>
      </c>
      <c r="E225" s="234" t="s">
        <v>130</v>
      </c>
      <c r="F225" s="234" t="s">
        <v>351</v>
      </c>
      <c r="G225" s="221"/>
      <c r="H225" s="221"/>
      <c r="I225" s="224"/>
      <c r="J225" s="235">
        <f>BK225</f>
        <v>0</v>
      </c>
      <c r="K225" s="221"/>
      <c r="L225" s="226"/>
      <c r="M225" s="227"/>
      <c r="N225" s="228"/>
      <c r="O225" s="228"/>
      <c r="P225" s="229">
        <f>SUM(P226:P241)</f>
        <v>0</v>
      </c>
      <c r="Q225" s="228"/>
      <c r="R225" s="229">
        <f>SUM(R226:R241)</f>
        <v>114.12701517999999</v>
      </c>
      <c r="S225" s="228"/>
      <c r="T225" s="230">
        <f>SUM(T226:T241)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31" t="s">
        <v>82</v>
      </c>
      <c r="AT225" s="232" t="s">
        <v>73</v>
      </c>
      <c r="AU225" s="232" t="s">
        <v>82</v>
      </c>
      <c r="AY225" s="231" t="s">
        <v>123</v>
      </c>
      <c r="BK225" s="233">
        <f>SUM(BK226:BK241)</f>
        <v>0</v>
      </c>
    </row>
    <row r="226" s="2" customFormat="1" ht="24" customHeight="1">
      <c r="A226" s="38"/>
      <c r="B226" s="39"/>
      <c r="C226" s="236" t="s">
        <v>352</v>
      </c>
      <c r="D226" s="236" t="s">
        <v>126</v>
      </c>
      <c r="E226" s="237" t="s">
        <v>353</v>
      </c>
      <c r="F226" s="238" t="s">
        <v>354</v>
      </c>
      <c r="G226" s="239" t="s">
        <v>215</v>
      </c>
      <c r="H226" s="240">
        <v>8.5779999999999994</v>
      </c>
      <c r="I226" s="241"/>
      <c r="J226" s="242">
        <f>ROUND(I226*H226,2)</f>
        <v>0</v>
      </c>
      <c r="K226" s="243"/>
      <c r="L226" s="44"/>
      <c r="M226" s="244" t="s">
        <v>1</v>
      </c>
      <c r="N226" s="245" t="s">
        <v>39</v>
      </c>
      <c r="O226" s="91"/>
      <c r="P226" s="246">
        <f>O226*H226</f>
        <v>0</v>
      </c>
      <c r="Q226" s="246">
        <v>2.83331</v>
      </c>
      <c r="R226" s="246">
        <f>Q226*H226</f>
        <v>24.304133179999997</v>
      </c>
      <c r="S226" s="246">
        <v>0</v>
      </c>
      <c r="T226" s="24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8" t="s">
        <v>130</v>
      </c>
      <c r="AT226" s="248" t="s">
        <v>126</v>
      </c>
      <c r="AU226" s="248" t="s">
        <v>84</v>
      </c>
      <c r="AY226" s="17" t="s">
        <v>123</v>
      </c>
      <c r="BE226" s="249">
        <f>IF(N226="základní",J226,0)</f>
        <v>0</v>
      </c>
      <c r="BF226" s="249">
        <f>IF(N226="snížená",J226,0)</f>
        <v>0</v>
      </c>
      <c r="BG226" s="249">
        <f>IF(N226="zákl. přenesená",J226,0)</f>
        <v>0</v>
      </c>
      <c r="BH226" s="249">
        <f>IF(N226="sníž. přenesená",J226,0)</f>
        <v>0</v>
      </c>
      <c r="BI226" s="249">
        <f>IF(N226="nulová",J226,0)</f>
        <v>0</v>
      </c>
      <c r="BJ226" s="17" t="s">
        <v>82</v>
      </c>
      <c r="BK226" s="249">
        <f>ROUND(I226*H226,2)</f>
        <v>0</v>
      </c>
      <c r="BL226" s="17" t="s">
        <v>130</v>
      </c>
      <c r="BM226" s="248" t="s">
        <v>355</v>
      </c>
    </row>
    <row r="227" s="2" customFormat="1">
      <c r="A227" s="38"/>
      <c r="B227" s="39"/>
      <c r="C227" s="40"/>
      <c r="D227" s="250" t="s">
        <v>132</v>
      </c>
      <c r="E227" s="40"/>
      <c r="F227" s="251" t="s">
        <v>356</v>
      </c>
      <c r="G227" s="40"/>
      <c r="H227" s="40"/>
      <c r="I227" s="144"/>
      <c r="J227" s="40"/>
      <c r="K227" s="40"/>
      <c r="L227" s="44"/>
      <c r="M227" s="252"/>
      <c r="N227" s="253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132</v>
      </c>
      <c r="AU227" s="17" t="s">
        <v>84</v>
      </c>
    </row>
    <row r="228" s="2" customFormat="1">
      <c r="A228" s="38"/>
      <c r="B228" s="39"/>
      <c r="C228" s="40"/>
      <c r="D228" s="250" t="s">
        <v>138</v>
      </c>
      <c r="E228" s="40"/>
      <c r="F228" s="254" t="s">
        <v>357</v>
      </c>
      <c r="G228" s="40"/>
      <c r="H228" s="40"/>
      <c r="I228" s="144"/>
      <c r="J228" s="40"/>
      <c r="K228" s="40"/>
      <c r="L228" s="44"/>
      <c r="M228" s="252"/>
      <c r="N228" s="253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138</v>
      </c>
      <c r="AU228" s="17" t="s">
        <v>84</v>
      </c>
    </row>
    <row r="229" s="13" customFormat="1">
      <c r="A229" s="13"/>
      <c r="B229" s="259"/>
      <c r="C229" s="260"/>
      <c r="D229" s="250" t="s">
        <v>217</v>
      </c>
      <c r="E229" s="261" t="s">
        <v>1</v>
      </c>
      <c r="F229" s="262" t="s">
        <v>358</v>
      </c>
      <c r="G229" s="260"/>
      <c r="H229" s="263">
        <v>2.9039999999999999</v>
      </c>
      <c r="I229" s="264"/>
      <c r="J229" s="260"/>
      <c r="K229" s="260"/>
      <c r="L229" s="265"/>
      <c r="M229" s="266"/>
      <c r="N229" s="267"/>
      <c r="O229" s="267"/>
      <c r="P229" s="267"/>
      <c r="Q229" s="267"/>
      <c r="R229" s="267"/>
      <c r="S229" s="267"/>
      <c r="T229" s="26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9" t="s">
        <v>217</v>
      </c>
      <c r="AU229" s="269" t="s">
        <v>84</v>
      </c>
      <c r="AV229" s="13" t="s">
        <v>84</v>
      </c>
      <c r="AW229" s="13" t="s">
        <v>31</v>
      </c>
      <c r="AX229" s="13" t="s">
        <v>74</v>
      </c>
      <c r="AY229" s="269" t="s">
        <v>123</v>
      </c>
    </row>
    <row r="230" s="13" customFormat="1">
      <c r="A230" s="13"/>
      <c r="B230" s="259"/>
      <c r="C230" s="260"/>
      <c r="D230" s="250" t="s">
        <v>217</v>
      </c>
      <c r="E230" s="261" t="s">
        <v>1</v>
      </c>
      <c r="F230" s="262" t="s">
        <v>359</v>
      </c>
      <c r="G230" s="260"/>
      <c r="H230" s="263">
        <v>2.698</v>
      </c>
      <c r="I230" s="264"/>
      <c r="J230" s="260"/>
      <c r="K230" s="260"/>
      <c r="L230" s="265"/>
      <c r="M230" s="266"/>
      <c r="N230" s="267"/>
      <c r="O230" s="267"/>
      <c r="P230" s="267"/>
      <c r="Q230" s="267"/>
      <c r="R230" s="267"/>
      <c r="S230" s="267"/>
      <c r="T230" s="26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9" t="s">
        <v>217</v>
      </c>
      <c r="AU230" s="269" t="s">
        <v>84</v>
      </c>
      <c r="AV230" s="13" t="s">
        <v>84</v>
      </c>
      <c r="AW230" s="13" t="s">
        <v>31</v>
      </c>
      <c r="AX230" s="13" t="s">
        <v>74</v>
      </c>
      <c r="AY230" s="269" t="s">
        <v>123</v>
      </c>
    </row>
    <row r="231" s="13" customFormat="1">
      <c r="A231" s="13"/>
      <c r="B231" s="259"/>
      <c r="C231" s="260"/>
      <c r="D231" s="250" t="s">
        <v>217</v>
      </c>
      <c r="E231" s="261" t="s">
        <v>1</v>
      </c>
      <c r="F231" s="262" t="s">
        <v>360</v>
      </c>
      <c r="G231" s="260"/>
      <c r="H231" s="263">
        <v>2.976</v>
      </c>
      <c r="I231" s="264"/>
      <c r="J231" s="260"/>
      <c r="K231" s="260"/>
      <c r="L231" s="265"/>
      <c r="M231" s="266"/>
      <c r="N231" s="267"/>
      <c r="O231" s="267"/>
      <c r="P231" s="267"/>
      <c r="Q231" s="267"/>
      <c r="R231" s="267"/>
      <c r="S231" s="267"/>
      <c r="T231" s="26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9" t="s">
        <v>217</v>
      </c>
      <c r="AU231" s="269" t="s">
        <v>84</v>
      </c>
      <c r="AV231" s="13" t="s">
        <v>84</v>
      </c>
      <c r="AW231" s="13" t="s">
        <v>31</v>
      </c>
      <c r="AX231" s="13" t="s">
        <v>74</v>
      </c>
      <c r="AY231" s="269" t="s">
        <v>123</v>
      </c>
    </row>
    <row r="232" s="14" customFormat="1">
      <c r="A232" s="14"/>
      <c r="B232" s="270"/>
      <c r="C232" s="271"/>
      <c r="D232" s="250" t="s">
        <v>217</v>
      </c>
      <c r="E232" s="272" t="s">
        <v>1</v>
      </c>
      <c r="F232" s="273" t="s">
        <v>227</v>
      </c>
      <c r="G232" s="271"/>
      <c r="H232" s="274">
        <v>8.5779999999999994</v>
      </c>
      <c r="I232" s="275"/>
      <c r="J232" s="271"/>
      <c r="K232" s="271"/>
      <c r="L232" s="276"/>
      <c r="M232" s="277"/>
      <c r="N232" s="278"/>
      <c r="O232" s="278"/>
      <c r="P232" s="278"/>
      <c r="Q232" s="278"/>
      <c r="R232" s="278"/>
      <c r="S232" s="278"/>
      <c r="T232" s="27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80" t="s">
        <v>217</v>
      </c>
      <c r="AU232" s="280" t="s">
        <v>84</v>
      </c>
      <c r="AV232" s="14" t="s">
        <v>130</v>
      </c>
      <c r="AW232" s="14" t="s">
        <v>31</v>
      </c>
      <c r="AX232" s="14" t="s">
        <v>82</v>
      </c>
      <c r="AY232" s="280" t="s">
        <v>123</v>
      </c>
    </row>
    <row r="233" s="2" customFormat="1" ht="24" customHeight="1">
      <c r="A233" s="38"/>
      <c r="B233" s="39"/>
      <c r="C233" s="236" t="s">
        <v>361</v>
      </c>
      <c r="D233" s="236" t="s">
        <v>126</v>
      </c>
      <c r="E233" s="237" t="s">
        <v>362</v>
      </c>
      <c r="F233" s="238" t="s">
        <v>363</v>
      </c>
      <c r="G233" s="239" t="s">
        <v>215</v>
      </c>
      <c r="H233" s="240">
        <v>31.739999999999998</v>
      </c>
      <c r="I233" s="241"/>
      <c r="J233" s="242">
        <f>ROUND(I233*H233,2)</f>
        <v>0</v>
      </c>
      <c r="K233" s="243"/>
      <c r="L233" s="44"/>
      <c r="M233" s="244" t="s">
        <v>1</v>
      </c>
      <c r="N233" s="245" t="s">
        <v>39</v>
      </c>
      <c r="O233" s="91"/>
      <c r="P233" s="246">
        <f>O233*H233</f>
        <v>0</v>
      </c>
      <c r="Q233" s="246">
        <v>2.4142999999999999</v>
      </c>
      <c r="R233" s="246">
        <f>Q233*H233</f>
        <v>76.629881999999995</v>
      </c>
      <c r="S233" s="246">
        <v>0</v>
      </c>
      <c r="T233" s="24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8" t="s">
        <v>130</v>
      </c>
      <c r="AT233" s="248" t="s">
        <v>126</v>
      </c>
      <c r="AU233" s="248" t="s">
        <v>84</v>
      </c>
      <c r="AY233" s="17" t="s">
        <v>123</v>
      </c>
      <c r="BE233" s="249">
        <f>IF(N233="základní",J233,0)</f>
        <v>0</v>
      </c>
      <c r="BF233" s="249">
        <f>IF(N233="snížená",J233,0)</f>
        <v>0</v>
      </c>
      <c r="BG233" s="249">
        <f>IF(N233="zákl. přenesená",J233,0)</f>
        <v>0</v>
      </c>
      <c r="BH233" s="249">
        <f>IF(N233="sníž. přenesená",J233,0)</f>
        <v>0</v>
      </c>
      <c r="BI233" s="249">
        <f>IF(N233="nulová",J233,0)</f>
        <v>0</v>
      </c>
      <c r="BJ233" s="17" t="s">
        <v>82</v>
      </c>
      <c r="BK233" s="249">
        <f>ROUND(I233*H233,2)</f>
        <v>0</v>
      </c>
      <c r="BL233" s="17" t="s">
        <v>130</v>
      </c>
      <c r="BM233" s="248" t="s">
        <v>364</v>
      </c>
    </row>
    <row r="234" s="2" customFormat="1">
      <c r="A234" s="38"/>
      <c r="B234" s="39"/>
      <c r="C234" s="40"/>
      <c r="D234" s="250" t="s">
        <v>132</v>
      </c>
      <c r="E234" s="40"/>
      <c r="F234" s="251" t="s">
        <v>365</v>
      </c>
      <c r="G234" s="40"/>
      <c r="H234" s="40"/>
      <c r="I234" s="144"/>
      <c r="J234" s="40"/>
      <c r="K234" s="40"/>
      <c r="L234" s="44"/>
      <c r="M234" s="252"/>
      <c r="N234" s="253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132</v>
      </c>
      <c r="AU234" s="17" t="s">
        <v>84</v>
      </c>
    </row>
    <row r="235" s="2" customFormat="1">
      <c r="A235" s="38"/>
      <c r="B235" s="39"/>
      <c r="C235" s="40"/>
      <c r="D235" s="250" t="s">
        <v>138</v>
      </c>
      <c r="E235" s="40"/>
      <c r="F235" s="254" t="s">
        <v>366</v>
      </c>
      <c r="G235" s="40"/>
      <c r="H235" s="40"/>
      <c r="I235" s="144"/>
      <c r="J235" s="40"/>
      <c r="K235" s="40"/>
      <c r="L235" s="44"/>
      <c r="M235" s="252"/>
      <c r="N235" s="25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138</v>
      </c>
      <c r="AU235" s="17" t="s">
        <v>84</v>
      </c>
    </row>
    <row r="236" s="2" customFormat="1" ht="16.5" customHeight="1">
      <c r="A236" s="38"/>
      <c r="B236" s="39"/>
      <c r="C236" s="236" t="s">
        <v>367</v>
      </c>
      <c r="D236" s="236" t="s">
        <v>126</v>
      </c>
      <c r="E236" s="237" t="s">
        <v>368</v>
      </c>
      <c r="F236" s="238" t="s">
        <v>369</v>
      </c>
      <c r="G236" s="239" t="s">
        <v>190</v>
      </c>
      <c r="H236" s="240">
        <v>31.739999999999998</v>
      </c>
      <c r="I236" s="241"/>
      <c r="J236" s="242">
        <f>ROUND(I236*H236,2)</f>
        <v>0</v>
      </c>
      <c r="K236" s="243"/>
      <c r="L236" s="44"/>
      <c r="M236" s="244" t="s">
        <v>1</v>
      </c>
      <c r="N236" s="245" t="s">
        <v>39</v>
      </c>
      <c r="O236" s="91"/>
      <c r="P236" s="246">
        <f>O236*H236</f>
        <v>0</v>
      </c>
      <c r="Q236" s="246">
        <v>0</v>
      </c>
      <c r="R236" s="246">
        <f>Q236*H236</f>
        <v>0</v>
      </c>
      <c r="S236" s="246">
        <v>0</v>
      </c>
      <c r="T236" s="247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8" t="s">
        <v>130</v>
      </c>
      <c r="AT236" s="248" t="s">
        <v>126</v>
      </c>
      <c r="AU236" s="248" t="s">
        <v>84</v>
      </c>
      <c r="AY236" s="17" t="s">
        <v>123</v>
      </c>
      <c r="BE236" s="249">
        <f>IF(N236="základní",J236,0)</f>
        <v>0</v>
      </c>
      <c r="BF236" s="249">
        <f>IF(N236="snížená",J236,0)</f>
        <v>0</v>
      </c>
      <c r="BG236" s="249">
        <f>IF(N236="zákl. přenesená",J236,0)</f>
        <v>0</v>
      </c>
      <c r="BH236" s="249">
        <f>IF(N236="sníž. přenesená",J236,0)</f>
        <v>0</v>
      </c>
      <c r="BI236" s="249">
        <f>IF(N236="nulová",J236,0)</f>
        <v>0</v>
      </c>
      <c r="BJ236" s="17" t="s">
        <v>82</v>
      </c>
      <c r="BK236" s="249">
        <f>ROUND(I236*H236,2)</f>
        <v>0</v>
      </c>
      <c r="BL236" s="17" t="s">
        <v>130</v>
      </c>
      <c r="BM236" s="248" t="s">
        <v>370</v>
      </c>
    </row>
    <row r="237" s="2" customFormat="1">
      <c r="A237" s="38"/>
      <c r="B237" s="39"/>
      <c r="C237" s="40"/>
      <c r="D237" s="250" t="s">
        <v>132</v>
      </c>
      <c r="E237" s="40"/>
      <c r="F237" s="251" t="s">
        <v>371</v>
      </c>
      <c r="G237" s="40"/>
      <c r="H237" s="40"/>
      <c r="I237" s="144"/>
      <c r="J237" s="40"/>
      <c r="K237" s="40"/>
      <c r="L237" s="44"/>
      <c r="M237" s="252"/>
      <c r="N237" s="253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132</v>
      </c>
      <c r="AU237" s="17" t="s">
        <v>84</v>
      </c>
    </row>
    <row r="238" s="2" customFormat="1">
      <c r="A238" s="38"/>
      <c r="B238" s="39"/>
      <c r="C238" s="40"/>
      <c r="D238" s="250" t="s">
        <v>138</v>
      </c>
      <c r="E238" s="40"/>
      <c r="F238" s="254" t="s">
        <v>366</v>
      </c>
      <c r="G238" s="40"/>
      <c r="H238" s="40"/>
      <c r="I238" s="144"/>
      <c r="J238" s="40"/>
      <c r="K238" s="40"/>
      <c r="L238" s="44"/>
      <c r="M238" s="252"/>
      <c r="N238" s="253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138</v>
      </c>
      <c r="AU238" s="17" t="s">
        <v>84</v>
      </c>
    </row>
    <row r="239" s="2" customFormat="1" ht="16.5" customHeight="1">
      <c r="A239" s="38"/>
      <c r="B239" s="39"/>
      <c r="C239" s="291" t="s">
        <v>372</v>
      </c>
      <c r="D239" s="291" t="s">
        <v>289</v>
      </c>
      <c r="E239" s="292" t="s">
        <v>373</v>
      </c>
      <c r="F239" s="293" t="s">
        <v>374</v>
      </c>
      <c r="G239" s="294" t="s">
        <v>279</v>
      </c>
      <c r="H239" s="295">
        <v>13.193</v>
      </c>
      <c r="I239" s="296"/>
      <c r="J239" s="297">
        <f>ROUND(I239*H239,2)</f>
        <v>0</v>
      </c>
      <c r="K239" s="298"/>
      <c r="L239" s="299"/>
      <c r="M239" s="300" t="s">
        <v>1</v>
      </c>
      <c r="N239" s="301" t="s">
        <v>39</v>
      </c>
      <c r="O239" s="91"/>
      <c r="P239" s="246">
        <f>O239*H239</f>
        <v>0</v>
      </c>
      <c r="Q239" s="246">
        <v>1</v>
      </c>
      <c r="R239" s="246">
        <f>Q239*H239</f>
        <v>13.193</v>
      </c>
      <c r="S239" s="246">
        <v>0</v>
      </c>
      <c r="T239" s="24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8" t="s">
        <v>148</v>
      </c>
      <c r="AT239" s="248" t="s">
        <v>289</v>
      </c>
      <c r="AU239" s="248" t="s">
        <v>84</v>
      </c>
      <c r="AY239" s="17" t="s">
        <v>123</v>
      </c>
      <c r="BE239" s="249">
        <f>IF(N239="základní",J239,0)</f>
        <v>0</v>
      </c>
      <c r="BF239" s="249">
        <f>IF(N239="snížená",J239,0)</f>
        <v>0</v>
      </c>
      <c r="BG239" s="249">
        <f>IF(N239="zákl. přenesená",J239,0)</f>
        <v>0</v>
      </c>
      <c r="BH239" s="249">
        <f>IF(N239="sníž. přenesená",J239,0)</f>
        <v>0</v>
      </c>
      <c r="BI239" s="249">
        <f>IF(N239="nulová",J239,0)</f>
        <v>0</v>
      </c>
      <c r="BJ239" s="17" t="s">
        <v>82</v>
      </c>
      <c r="BK239" s="249">
        <f>ROUND(I239*H239,2)</f>
        <v>0</v>
      </c>
      <c r="BL239" s="17" t="s">
        <v>130</v>
      </c>
      <c r="BM239" s="248" t="s">
        <v>375</v>
      </c>
    </row>
    <row r="240" s="2" customFormat="1">
      <c r="A240" s="38"/>
      <c r="B240" s="39"/>
      <c r="C240" s="40"/>
      <c r="D240" s="250" t="s">
        <v>132</v>
      </c>
      <c r="E240" s="40"/>
      <c r="F240" s="251" t="s">
        <v>374</v>
      </c>
      <c r="G240" s="40"/>
      <c r="H240" s="40"/>
      <c r="I240" s="144"/>
      <c r="J240" s="40"/>
      <c r="K240" s="40"/>
      <c r="L240" s="44"/>
      <c r="M240" s="252"/>
      <c r="N240" s="25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132</v>
      </c>
      <c r="AU240" s="17" t="s">
        <v>84</v>
      </c>
    </row>
    <row r="241" s="13" customFormat="1">
      <c r="A241" s="13"/>
      <c r="B241" s="259"/>
      <c r="C241" s="260"/>
      <c r="D241" s="250" t="s">
        <v>217</v>
      </c>
      <c r="E241" s="260"/>
      <c r="F241" s="262" t="s">
        <v>376</v>
      </c>
      <c r="G241" s="260"/>
      <c r="H241" s="263">
        <v>13.193</v>
      </c>
      <c r="I241" s="264"/>
      <c r="J241" s="260"/>
      <c r="K241" s="260"/>
      <c r="L241" s="265"/>
      <c r="M241" s="266"/>
      <c r="N241" s="267"/>
      <c r="O241" s="267"/>
      <c r="P241" s="267"/>
      <c r="Q241" s="267"/>
      <c r="R241" s="267"/>
      <c r="S241" s="267"/>
      <c r="T241" s="26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9" t="s">
        <v>217</v>
      </c>
      <c r="AU241" s="269" t="s">
        <v>84</v>
      </c>
      <c r="AV241" s="13" t="s">
        <v>84</v>
      </c>
      <c r="AW241" s="13" t="s">
        <v>4</v>
      </c>
      <c r="AX241" s="13" t="s">
        <v>82</v>
      </c>
      <c r="AY241" s="269" t="s">
        <v>123</v>
      </c>
    </row>
    <row r="242" s="12" customFormat="1" ht="22.8" customHeight="1">
      <c r="A242" s="12"/>
      <c r="B242" s="220"/>
      <c r="C242" s="221"/>
      <c r="D242" s="222" t="s">
        <v>73</v>
      </c>
      <c r="E242" s="234" t="s">
        <v>377</v>
      </c>
      <c r="F242" s="234" t="s">
        <v>378</v>
      </c>
      <c r="G242" s="221"/>
      <c r="H242" s="221"/>
      <c r="I242" s="224"/>
      <c r="J242" s="235">
        <f>BK242</f>
        <v>0</v>
      </c>
      <c r="K242" s="221"/>
      <c r="L242" s="226"/>
      <c r="M242" s="227"/>
      <c r="N242" s="228"/>
      <c r="O242" s="228"/>
      <c r="P242" s="229">
        <f>SUM(P243:P247)</f>
        <v>0</v>
      </c>
      <c r="Q242" s="228"/>
      <c r="R242" s="229">
        <f>SUM(R243:R247)</f>
        <v>0</v>
      </c>
      <c r="S242" s="228"/>
      <c r="T242" s="230">
        <f>SUM(T243:T247)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31" t="s">
        <v>82</v>
      </c>
      <c r="AT242" s="232" t="s">
        <v>73</v>
      </c>
      <c r="AU242" s="232" t="s">
        <v>82</v>
      </c>
      <c r="AY242" s="231" t="s">
        <v>123</v>
      </c>
      <c r="BK242" s="233">
        <f>SUM(BK243:BK247)</f>
        <v>0</v>
      </c>
    </row>
    <row r="243" s="2" customFormat="1" ht="16.5" customHeight="1">
      <c r="A243" s="38"/>
      <c r="B243" s="39"/>
      <c r="C243" s="236" t="s">
        <v>379</v>
      </c>
      <c r="D243" s="236" t="s">
        <v>126</v>
      </c>
      <c r="E243" s="237" t="s">
        <v>380</v>
      </c>
      <c r="F243" s="238" t="s">
        <v>381</v>
      </c>
      <c r="G243" s="239" t="s">
        <v>279</v>
      </c>
      <c r="H243" s="240">
        <v>165.13</v>
      </c>
      <c r="I243" s="241"/>
      <c r="J243" s="242">
        <f>ROUND(I243*H243,2)</f>
        <v>0</v>
      </c>
      <c r="K243" s="243"/>
      <c r="L243" s="44"/>
      <c r="M243" s="244" t="s">
        <v>1</v>
      </c>
      <c r="N243" s="245" t="s">
        <v>39</v>
      </c>
      <c r="O243" s="91"/>
      <c r="P243" s="246">
        <f>O243*H243</f>
        <v>0</v>
      </c>
      <c r="Q243" s="246">
        <v>0</v>
      </c>
      <c r="R243" s="246">
        <f>Q243*H243</f>
        <v>0</v>
      </c>
      <c r="S243" s="246">
        <v>0</v>
      </c>
      <c r="T243" s="24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8" t="s">
        <v>130</v>
      </c>
      <c r="AT243" s="248" t="s">
        <v>126</v>
      </c>
      <c r="AU243" s="248" t="s">
        <v>84</v>
      </c>
      <c r="AY243" s="17" t="s">
        <v>123</v>
      </c>
      <c r="BE243" s="249">
        <f>IF(N243="základní",J243,0)</f>
        <v>0</v>
      </c>
      <c r="BF243" s="249">
        <f>IF(N243="snížená",J243,0)</f>
        <v>0</v>
      </c>
      <c r="BG243" s="249">
        <f>IF(N243="zákl. přenesená",J243,0)</f>
        <v>0</v>
      </c>
      <c r="BH243" s="249">
        <f>IF(N243="sníž. přenesená",J243,0)</f>
        <v>0</v>
      </c>
      <c r="BI243" s="249">
        <f>IF(N243="nulová",J243,0)</f>
        <v>0</v>
      </c>
      <c r="BJ243" s="17" t="s">
        <v>82</v>
      </c>
      <c r="BK243" s="249">
        <f>ROUND(I243*H243,2)</f>
        <v>0</v>
      </c>
      <c r="BL243" s="17" t="s">
        <v>130</v>
      </c>
      <c r="BM243" s="248" t="s">
        <v>382</v>
      </c>
    </row>
    <row r="244" s="2" customFormat="1">
      <c r="A244" s="38"/>
      <c r="B244" s="39"/>
      <c r="C244" s="40"/>
      <c r="D244" s="250" t="s">
        <v>132</v>
      </c>
      <c r="E244" s="40"/>
      <c r="F244" s="251" t="s">
        <v>383</v>
      </c>
      <c r="G244" s="40"/>
      <c r="H244" s="40"/>
      <c r="I244" s="144"/>
      <c r="J244" s="40"/>
      <c r="K244" s="40"/>
      <c r="L244" s="44"/>
      <c r="M244" s="252"/>
      <c r="N244" s="253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132</v>
      </c>
      <c r="AU244" s="17" t="s">
        <v>84</v>
      </c>
    </row>
    <row r="245" s="2" customFormat="1" ht="24" customHeight="1">
      <c r="A245" s="38"/>
      <c r="B245" s="39"/>
      <c r="C245" s="236" t="s">
        <v>384</v>
      </c>
      <c r="D245" s="236" t="s">
        <v>126</v>
      </c>
      <c r="E245" s="237" t="s">
        <v>385</v>
      </c>
      <c r="F245" s="238" t="s">
        <v>386</v>
      </c>
      <c r="G245" s="239" t="s">
        <v>279</v>
      </c>
      <c r="H245" s="240">
        <v>165.13</v>
      </c>
      <c r="I245" s="241"/>
      <c r="J245" s="242">
        <f>ROUND(I245*H245,2)</f>
        <v>0</v>
      </c>
      <c r="K245" s="243"/>
      <c r="L245" s="44"/>
      <c r="M245" s="244" t="s">
        <v>1</v>
      </c>
      <c r="N245" s="245" t="s">
        <v>39</v>
      </c>
      <c r="O245" s="91"/>
      <c r="P245" s="246">
        <f>O245*H245</f>
        <v>0</v>
      </c>
      <c r="Q245" s="246">
        <v>0</v>
      </c>
      <c r="R245" s="246">
        <f>Q245*H245</f>
        <v>0</v>
      </c>
      <c r="S245" s="246">
        <v>0</v>
      </c>
      <c r="T245" s="24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8" t="s">
        <v>130</v>
      </c>
      <c r="AT245" s="248" t="s">
        <v>126</v>
      </c>
      <c r="AU245" s="248" t="s">
        <v>84</v>
      </c>
      <c r="AY245" s="17" t="s">
        <v>123</v>
      </c>
      <c r="BE245" s="249">
        <f>IF(N245="základní",J245,0)</f>
        <v>0</v>
      </c>
      <c r="BF245" s="249">
        <f>IF(N245="snížená",J245,0)</f>
        <v>0</v>
      </c>
      <c r="BG245" s="249">
        <f>IF(N245="zákl. přenesená",J245,0)</f>
        <v>0</v>
      </c>
      <c r="BH245" s="249">
        <f>IF(N245="sníž. přenesená",J245,0)</f>
        <v>0</v>
      </c>
      <c r="BI245" s="249">
        <f>IF(N245="nulová",J245,0)</f>
        <v>0</v>
      </c>
      <c r="BJ245" s="17" t="s">
        <v>82</v>
      </c>
      <c r="BK245" s="249">
        <f>ROUND(I245*H245,2)</f>
        <v>0</v>
      </c>
      <c r="BL245" s="17" t="s">
        <v>130</v>
      </c>
      <c r="BM245" s="248" t="s">
        <v>387</v>
      </c>
    </row>
    <row r="246" s="2" customFormat="1">
      <c r="A246" s="38"/>
      <c r="B246" s="39"/>
      <c r="C246" s="40"/>
      <c r="D246" s="250" t="s">
        <v>132</v>
      </c>
      <c r="E246" s="40"/>
      <c r="F246" s="251" t="s">
        <v>388</v>
      </c>
      <c r="G246" s="40"/>
      <c r="H246" s="40"/>
      <c r="I246" s="144"/>
      <c r="J246" s="40"/>
      <c r="K246" s="40"/>
      <c r="L246" s="44"/>
      <c r="M246" s="252"/>
      <c r="N246" s="253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132</v>
      </c>
      <c r="AU246" s="17" t="s">
        <v>84</v>
      </c>
    </row>
    <row r="247" s="2" customFormat="1">
      <c r="A247" s="38"/>
      <c r="B247" s="39"/>
      <c r="C247" s="40"/>
      <c r="D247" s="250" t="s">
        <v>138</v>
      </c>
      <c r="E247" s="40"/>
      <c r="F247" s="254" t="s">
        <v>389</v>
      </c>
      <c r="G247" s="40"/>
      <c r="H247" s="40"/>
      <c r="I247" s="144"/>
      <c r="J247" s="40"/>
      <c r="K247" s="40"/>
      <c r="L247" s="44"/>
      <c r="M247" s="255"/>
      <c r="N247" s="256"/>
      <c r="O247" s="257"/>
      <c r="P247" s="257"/>
      <c r="Q247" s="257"/>
      <c r="R247" s="257"/>
      <c r="S247" s="257"/>
      <c r="T247" s="25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138</v>
      </c>
      <c r="AU247" s="17" t="s">
        <v>84</v>
      </c>
    </row>
    <row r="248" s="2" customFormat="1" ht="6.96" customHeight="1">
      <c r="A248" s="38"/>
      <c r="B248" s="66"/>
      <c r="C248" s="67"/>
      <c r="D248" s="67"/>
      <c r="E248" s="67"/>
      <c r="F248" s="67"/>
      <c r="G248" s="67"/>
      <c r="H248" s="67"/>
      <c r="I248" s="183"/>
      <c r="J248" s="67"/>
      <c r="K248" s="67"/>
      <c r="L248" s="44"/>
      <c r="M248" s="38"/>
      <c r="O248" s="38"/>
      <c r="P248" s="38"/>
      <c r="Q248" s="38"/>
      <c r="R248" s="38"/>
      <c r="S248" s="38"/>
      <c r="T248" s="3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</row>
  </sheetData>
  <sheetProtection sheet="1" autoFilter="0" formatColumns="0" formatRows="0" objects="1" scenarios="1" spinCount="100000" saltValue="iTcHnfMFC4cIjCfMvQZOcySDaBqG/Pyg4IxN1OUjC+jvI2Dkyi8YioGvNIaQDtGHQj4QHooJ75cfTrGvWsZXRg==" hashValue="FYcuGr4rcoFdGx9rfTF78uPmHc8IxnrzY6t/yQkN8kEmKTAnzZJNeg9ZKWO/m6AgX06JWFHto981xXTkzSvTYg==" algorithmName="SHA-512" password="CC35"/>
  <autoFilter ref="C121:K24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6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84</v>
      </c>
    </row>
    <row r="4" s="1" customFormat="1" ht="24.96" customHeight="1">
      <c r="B4" s="20"/>
      <c r="D4" s="140" t="s">
        <v>95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Novostavba domova důchodců Borohrádek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96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390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28. 8. 2019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33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34</v>
      </c>
      <c r="E30" s="38"/>
      <c r="F30" s="38"/>
      <c r="G30" s="38"/>
      <c r="H30" s="38"/>
      <c r="I30" s="144"/>
      <c r="J30" s="157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36</v>
      </c>
      <c r="G32" s="38"/>
      <c r="H32" s="38"/>
      <c r="I32" s="159" t="s">
        <v>35</v>
      </c>
      <c r="J32" s="15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38</v>
      </c>
      <c r="E33" s="142" t="s">
        <v>39</v>
      </c>
      <c r="F33" s="161">
        <f>ROUND((SUM(BE123:BE321)),  2)</f>
        <v>0</v>
      </c>
      <c r="G33" s="38"/>
      <c r="H33" s="38"/>
      <c r="I33" s="162">
        <v>0.20999999999999999</v>
      </c>
      <c r="J33" s="161">
        <f>ROUND(((SUM(BE123:BE321))*I33),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40</v>
      </c>
      <c r="F34" s="161">
        <f>ROUND((SUM(BF123:BF321)),  2)</f>
        <v>0</v>
      </c>
      <c r="G34" s="38"/>
      <c r="H34" s="38"/>
      <c r="I34" s="162">
        <v>0.14999999999999999</v>
      </c>
      <c r="J34" s="161">
        <f>ROUND(((SUM(BF123:BF321))*I34),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41</v>
      </c>
      <c r="F35" s="161">
        <f>ROUND((SUM(BG123:BG321)),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61">
        <f>ROUND((SUM(BH123:BH321)),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61">
        <f>ROUND((SUM(BI123:BI321)),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47</v>
      </c>
      <c r="E50" s="172"/>
      <c r="F50" s="172"/>
      <c r="G50" s="171" t="s">
        <v>48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7"/>
      <c r="J61" s="178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51</v>
      </c>
      <c r="E65" s="179"/>
      <c r="F65" s="179"/>
      <c r="G65" s="171" t="s">
        <v>52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7"/>
      <c r="J76" s="178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Novostavba domova důchodců Borohrádek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IO 04.2 - Zatrubnění náhonu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Borohrádek</v>
      </c>
      <c r="G89" s="40"/>
      <c r="H89" s="40"/>
      <c r="I89" s="147" t="s">
        <v>22</v>
      </c>
      <c r="J89" s="79" t="str">
        <f>IF(J12="","",J12)</f>
        <v>28. 8. 2019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99</v>
      </c>
      <c r="D94" s="189"/>
      <c r="E94" s="189"/>
      <c r="F94" s="189"/>
      <c r="G94" s="189"/>
      <c r="H94" s="189"/>
      <c r="I94" s="190"/>
      <c r="J94" s="191" t="s">
        <v>100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101</v>
      </c>
      <c r="D96" s="40"/>
      <c r="E96" s="40"/>
      <c r="F96" s="40"/>
      <c r="G96" s="40"/>
      <c r="H96" s="40"/>
      <c r="I96" s="144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93"/>
      <c r="C97" s="194"/>
      <c r="D97" s="195" t="s">
        <v>103</v>
      </c>
      <c r="E97" s="196"/>
      <c r="F97" s="196"/>
      <c r="G97" s="196"/>
      <c r="H97" s="196"/>
      <c r="I97" s="197"/>
      <c r="J97" s="198">
        <f>J124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183</v>
      </c>
      <c r="E98" s="203"/>
      <c r="F98" s="203"/>
      <c r="G98" s="203"/>
      <c r="H98" s="203"/>
      <c r="I98" s="204"/>
      <c r="J98" s="205">
        <f>J125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104</v>
      </c>
      <c r="E99" s="203"/>
      <c r="F99" s="203"/>
      <c r="G99" s="203"/>
      <c r="H99" s="203"/>
      <c r="I99" s="204"/>
      <c r="J99" s="205">
        <f>J249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185</v>
      </c>
      <c r="E100" s="203"/>
      <c r="F100" s="203"/>
      <c r="G100" s="203"/>
      <c r="H100" s="203"/>
      <c r="I100" s="204"/>
      <c r="J100" s="205">
        <f>J254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105</v>
      </c>
      <c r="E101" s="203"/>
      <c r="F101" s="203"/>
      <c r="G101" s="203"/>
      <c r="H101" s="203"/>
      <c r="I101" s="204"/>
      <c r="J101" s="205">
        <f>J275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391</v>
      </c>
      <c r="E102" s="203"/>
      <c r="F102" s="203"/>
      <c r="G102" s="203"/>
      <c r="H102" s="203"/>
      <c r="I102" s="204"/>
      <c r="J102" s="205">
        <f>J308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186</v>
      </c>
      <c r="E103" s="203"/>
      <c r="F103" s="203"/>
      <c r="G103" s="203"/>
      <c r="H103" s="203"/>
      <c r="I103" s="204"/>
      <c r="J103" s="205">
        <f>J319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14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183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186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108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7" t="str">
        <f>E7</f>
        <v>Novostavba domova důchodců Borohrádek</v>
      </c>
      <c r="F113" s="32"/>
      <c r="G113" s="32"/>
      <c r="H113" s="32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96</v>
      </c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IO 04.2 - Zatrubnění náhonu</v>
      </c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Borohrádek</v>
      </c>
      <c r="G117" s="40"/>
      <c r="H117" s="40"/>
      <c r="I117" s="147" t="s">
        <v>22</v>
      </c>
      <c r="J117" s="79" t="str">
        <f>IF(J12="","",J12)</f>
        <v>28. 8. 2019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147" t="s">
        <v>30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147" t="s">
        <v>32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07"/>
      <c r="B122" s="208"/>
      <c r="C122" s="209" t="s">
        <v>109</v>
      </c>
      <c r="D122" s="210" t="s">
        <v>59</v>
      </c>
      <c r="E122" s="210" t="s">
        <v>55</v>
      </c>
      <c r="F122" s="210" t="s">
        <v>56</v>
      </c>
      <c r="G122" s="210" t="s">
        <v>110</v>
      </c>
      <c r="H122" s="210" t="s">
        <v>111</v>
      </c>
      <c r="I122" s="211" t="s">
        <v>112</v>
      </c>
      <c r="J122" s="212" t="s">
        <v>100</v>
      </c>
      <c r="K122" s="213" t="s">
        <v>113</v>
      </c>
      <c r="L122" s="214"/>
      <c r="M122" s="100" t="s">
        <v>1</v>
      </c>
      <c r="N122" s="101" t="s">
        <v>38</v>
      </c>
      <c r="O122" s="101" t="s">
        <v>114</v>
      </c>
      <c r="P122" s="101" t="s">
        <v>115</v>
      </c>
      <c r="Q122" s="101" t="s">
        <v>116</v>
      </c>
      <c r="R122" s="101" t="s">
        <v>117</v>
      </c>
      <c r="S122" s="101" t="s">
        <v>118</v>
      </c>
      <c r="T122" s="102" t="s">
        <v>119</v>
      </c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/>
    </row>
    <row r="123" s="2" customFormat="1" ht="22.8" customHeight="1">
      <c r="A123" s="38"/>
      <c r="B123" s="39"/>
      <c r="C123" s="107" t="s">
        <v>120</v>
      </c>
      <c r="D123" s="40"/>
      <c r="E123" s="40"/>
      <c r="F123" s="40"/>
      <c r="G123" s="40"/>
      <c r="H123" s="40"/>
      <c r="I123" s="144"/>
      <c r="J123" s="215">
        <f>BK123</f>
        <v>0</v>
      </c>
      <c r="K123" s="40"/>
      <c r="L123" s="44"/>
      <c r="M123" s="103"/>
      <c r="N123" s="216"/>
      <c r="O123" s="104"/>
      <c r="P123" s="217">
        <f>P124</f>
        <v>0</v>
      </c>
      <c r="Q123" s="104"/>
      <c r="R123" s="217">
        <f>R124</f>
        <v>150.84453983999995</v>
      </c>
      <c r="S123" s="104"/>
      <c r="T123" s="218">
        <f>T124</f>
        <v>42.899999999999999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73</v>
      </c>
      <c r="AU123" s="17" t="s">
        <v>102</v>
      </c>
      <c r="BK123" s="219">
        <f>BK124</f>
        <v>0</v>
      </c>
    </row>
    <row r="124" s="12" customFormat="1" ht="25.92" customHeight="1">
      <c r="A124" s="12"/>
      <c r="B124" s="220"/>
      <c r="C124" s="221"/>
      <c r="D124" s="222" t="s">
        <v>73</v>
      </c>
      <c r="E124" s="223" t="s">
        <v>121</v>
      </c>
      <c r="F124" s="223" t="s">
        <v>122</v>
      </c>
      <c r="G124" s="221"/>
      <c r="H124" s="221"/>
      <c r="I124" s="224"/>
      <c r="J124" s="225">
        <f>BK124</f>
        <v>0</v>
      </c>
      <c r="K124" s="221"/>
      <c r="L124" s="226"/>
      <c r="M124" s="227"/>
      <c r="N124" s="228"/>
      <c r="O124" s="228"/>
      <c r="P124" s="229">
        <f>P125+P249+P254+P275+P308+P319</f>
        <v>0</v>
      </c>
      <c r="Q124" s="228"/>
      <c r="R124" s="229">
        <f>R125+R249+R254+R275+R308+R319</f>
        <v>150.84453983999995</v>
      </c>
      <c r="S124" s="228"/>
      <c r="T124" s="230">
        <f>T125+T249+T254+T275+T308+T319</f>
        <v>42.899999999999999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82</v>
      </c>
      <c r="AT124" s="232" t="s">
        <v>73</v>
      </c>
      <c r="AU124" s="232" t="s">
        <v>74</v>
      </c>
      <c r="AY124" s="231" t="s">
        <v>123</v>
      </c>
      <c r="BK124" s="233">
        <f>BK125+BK249+BK254+BK275+BK308+BK319</f>
        <v>0</v>
      </c>
    </row>
    <row r="125" s="12" customFormat="1" ht="22.8" customHeight="1">
      <c r="A125" s="12"/>
      <c r="B125" s="220"/>
      <c r="C125" s="221"/>
      <c r="D125" s="222" t="s">
        <v>73</v>
      </c>
      <c r="E125" s="234" t="s">
        <v>82</v>
      </c>
      <c r="F125" s="234" t="s">
        <v>187</v>
      </c>
      <c r="G125" s="221"/>
      <c r="H125" s="221"/>
      <c r="I125" s="224"/>
      <c r="J125" s="235">
        <f>BK125</f>
        <v>0</v>
      </c>
      <c r="K125" s="221"/>
      <c r="L125" s="226"/>
      <c r="M125" s="227"/>
      <c r="N125" s="228"/>
      <c r="O125" s="228"/>
      <c r="P125" s="229">
        <f>SUM(P126:P248)</f>
        <v>0</v>
      </c>
      <c r="Q125" s="228"/>
      <c r="R125" s="229">
        <f>SUM(R126:R248)</f>
        <v>0.31718999999999997</v>
      </c>
      <c r="S125" s="228"/>
      <c r="T125" s="230">
        <f>SUM(T126:T248)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82</v>
      </c>
      <c r="AT125" s="232" t="s">
        <v>73</v>
      </c>
      <c r="AU125" s="232" t="s">
        <v>82</v>
      </c>
      <c r="AY125" s="231" t="s">
        <v>123</v>
      </c>
      <c r="BK125" s="233">
        <f>SUM(BK126:BK248)</f>
        <v>0</v>
      </c>
    </row>
    <row r="126" s="2" customFormat="1" ht="24" customHeight="1">
      <c r="A126" s="38"/>
      <c r="B126" s="39"/>
      <c r="C126" s="236" t="s">
        <v>82</v>
      </c>
      <c r="D126" s="236" t="s">
        <v>126</v>
      </c>
      <c r="E126" s="237" t="s">
        <v>392</v>
      </c>
      <c r="F126" s="238" t="s">
        <v>393</v>
      </c>
      <c r="G126" s="239" t="s">
        <v>135</v>
      </c>
      <c r="H126" s="240">
        <v>4</v>
      </c>
      <c r="I126" s="241"/>
      <c r="J126" s="242">
        <f>ROUND(I126*H126,2)</f>
        <v>0</v>
      </c>
      <c r="K126" s="243"/>
      <c r="L126" s="44"/>
      <c r="M126" s="244" t="s">
        <v>1</v>
      </c>
      <c r="N126" s="245" t="s">
        <v>39</v>
      </c>
      <c r="O126" s="91"/>
      <c r="P126" s="246">
        <f>O126*H126</f>
        <v>0</v>
      </c>
      <c r="Q126" s="246">
        <v>0.036900000000000002</v>
      </c>
      <c r="R126" s="246">
        <f>Q126*H126</f>
        <v>0.14760000000000001</v>
      </c>
      <c r="S126" s="246">
        <v>0</v>
      </c>
      <c r="T126" s="24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8" t="s">
        <v>130</v>
      </c>
      <c r="AT126" s="248" t="s">
        <v>126</v>
      </c>
      <c r="AU126" s="248" t="s">
        <v>84</v>
      </c>
      <c r="AY126" s="17" t="s">
        <v>123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7" t="s">
        <v>82</v>
      </c>
      <c r="BK126" s="249">
        <f>ROUND(I126*H126,2)</f>
        <v>0</v>
      </c>
      <c r="BL126" s="17" t="s">
        <v>130</v>
      </c>
      <c r="BM126" s="248" t="s">
        <v>394</v>
      </c>
    </row>
    <row r="127" s="2" customFormat="1">
      <c r="A127" s="38"/>
      <c r="B127" s="39"/>
      <c r="C127" s="40"/>
      <c r="D127" s="250" t="s">
        <v>132</v>
      </c>
      <c r="E127" s="40"/>
      <c r="F127" s="251" t="s">
        <v>395</v>
      </c>
      <c r="G127" s="40"/>
      <c r="H127" s="40"/>
      <c r="I127" s="144"/>
      <c r="J127" s="40"/>
      <c r="K127" s="40"/>
      <c r="L127" s="44"/>
      <c r="M127" s="252"/>
      <c r="N127" s="25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132</v>
      </c>
      <c r="AU127" s="17" t="s">
        <v>84</v>
      </c>
    </row>
    <row r="128" s="2" customFormat="1" ht="24" customHeight="1">
      <c r="A128" s="38"/>
      <c r="B128" s="39"/>
      <c r="C128" s="236" t="s">
        <v>84</v>
      </c>
      <c r="D128" s="236" t="s">
        <v>126</v>
      </c>
      <c r="E128" s="237" t="s">
        <v>204</v>
      </c>
      <c r="F128" s="238" t="s">
        <v>205</v>
      </c>
      <c r="G128" s="239" t="s">
        <v>135</v>
      </c>
      <c r="H128" s="240">
        <v>108</v>
      </c>
      <c r="I128" s="241"/>
      <c r="J128" s="242">
        <f>ROUND(I128*H128,2)</f>
        <v>0</v>
      </c>
      <c r="K128" s="243"/>
      <c r="L128" s="44"/>
      <c r="M128" s="244" t="s">
        <v>1</v>
      </c>
      <c r="N128" s="245" t="s">
        <v>39</v>
      </c>
      <c r="O128" s="91"/>
      <c r="P128" s="246">
        <f>O128*H128</f>
        <v>0</v>
      </c>
      <c r="Q128" s="246">
        <v>0.00014999999999999999</v>
      </c>
      <c r="R128" s="246">
        <f>Q128*H128</f>
        <v>0.016199999999999999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130</v>
      </c>
      <c r="AT128" s="248" t="s">
        <v>126</v>
      </c>
      <c r="AU128" s="248" t="s">
        <v>84</v>
      </c>
      <c r="AY128" s="17" t="s">
        <v>123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82</v>
      </c>
      <c r="BK128" s="249">
        <f>ROUND(I128*H128,2)</f>
        <v>0</v>
      </c>
      <c r="BL128" s="17" t="s">
        <v>130</v>
      </c>
      <c r="BM128" s="248" t="s">
        <v>396</v>
      </c>
    </row>
    <row r="129" s="2" customFormat="1">
      <c r="A129" s="38"/>
      <c r="B129" s="39"/>
      <c r="C129" s="40"/>
      <c r="D129" s="250" t="s">
        <v>132</v>
      </c>
      <c r="E129" s="40"/>
      <c r="F129" s="251" t="s">
        <v>207</v>
      </c>
      <c r="G129" s="40"/>
      <c r="H129" s="40"/>
      <c r="I129" s="144"/>
      <c r="J129" s="40"/>
      <c r="K129" s="40"/>
      <c r="L129" s="44"/>
      <c r="M129" s="252"/>
      <c r="N129" s="25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132</v>
      </c>
      <c r="AU129" s="17" t="s">
        <v>84</v>
      </c>
    </row>
    <row r="130" s="2" customFormat="1">
      <c r="A130" s="38"/>
      <c r="B130" s="39"/>
      <c r="C130" s="40"/>
      <c r="D130" s="250" t="s">
        <v>138</v>
      </c>
      <c r="E130" s="40"/>
      <c r="F130" s="254" t="s">
        <v>208</v>
      </c>
      <c r="G130" s="40"/>
      <c r="H130" s="40"/>
      <c r="I130" s="144"/>
      <c r="J130" s="40"/>
      <c r="K130" s="40"/>
      <c r="L130" s="44"/>
      <c r="M130" s="252"/>
      <c r="N130" s="25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138</v>
      </c>
      <c r="AU130" s="17" t="s">
        <v>84</v>
      </c>
    </row>
    <row r="131" s="13" customFormat="1">
      <c r="A131" s="13"/>
      <c r="B131" s="259"/>
      <c r="C131" s="260"/>
      <c r="D131" s="250" t="s">
        <v>217</v>
      </c>
      <c r="E131" s="261" t="s">
        <v>1</v>
      </c>
      <c r="F131" s="262" t="s">
        <v>397</v>
      </c>
      <c r="G131" s="260"/>
      <c r="H131" s="263">
        <v>76</v>
      </c>
      <c r="I131" s="264"/>
      <c r="J131" s="260"/>
      <c r="K131" s="260"/>
      <c r="L131" s="265"/>
      <c r="M131" s="266"/>
      <c r="N131" s="267"/>
      <c r="O131" s="267"/>
      <c r="P131" s="267"/>
      <c r="Q131" s="267"/>
      <c r="R131" s="267"/>
      <c r="S131" s="267"/>
      <c r="T131" s="26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9" t="s">
        <v>217</v>
      </c>
      <c r="AU131" s="269" t="s">
        <v>84</v>
      </c>
      <c r="AV131" s="13" t="s">
        <v>84</v>
      </c>
      <c r="AW131" s="13" t="s">
        <v>31</v>
      </c>
      <c r="AX131" s="13" t="s">
        <v>74</v>
      </c>
      <c r="AY131" s="269" t="s">
        <v>123</v>
      </c>
    </row>
    <row r="132" s="13" customFormat="1">
      <c r="A132" s="13"/>
      <c r="B132" s="259"/>
      <c r="C132" s="260"/>
      <c r="D132" s="250" t="s">
        <v>217</v>
      </c>
      <c r="E132" s="261" t="s">
        <v>1</v>
      </c>
      <c r="F132" s="262" t="s">
        <v>398</v>
      </c>
      <c r="G132" s="260"/>
      <c r="H132" s="263">
        <v>108</v>
      </c>
      <c r="I132" s="264"/>
      <c r="J132" s="260"/>
      <c r="K132" s="260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217</v>
      </c>
      <c r="AU132" s="269" t="s">
        <v>84</v>
      </c>
      <c r="AV132" s="13" t="s">
        <v>84</v>
      </c>
      <c r="AW132" s="13" t="s">
        <v>31</v>
      </c>
      <c r="AX132" s="13" t="s">
        <v>82</v>
      </c>
      <c r="AY132" s="269" t="s">
        <v>123</v>
      </c>
    </row>
    <row r="133" s="2" customFormat="1" ht="24" customHeight="1">
      <c r="A133" s="38"/>
      <c r="B133" s="39"/>
      <c r="C133" s="236" t="s">
        <v>124</v>
      </c>
      <c r="D133" s="236" t="s">
        <v>126</v>
      </c>
      <c r="E133" s="237" t="s">
        <v>209</v>
      </c>
      <c r="F133" s="238" t="s">
        <v>210</v>
      </c>
      <c r="G133" s="239" t="s">
        <v>135</v>
      </c>
      <c r="H133" s="240">
        <v>108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39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130</v>
      </c>
      <c r="AT133" s="248" t="s">
        <v>126</v>
      </c>
      <c r="AU133" s="248" t="s">
        <v>84</v>
      </c>
      <c r="AY133" s="17" t="s">
        <v>123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82</v>
      </c>
      <c r="BK133" s="249">
        <f>ROUND(I133*H133,2)</f>
        <v>0</v>
      </c>
      <c r="BL133" s="17" t="s">
        <v>130</v>
      </c>
      <c r="BM133" s="248" t="s">
        <v>399</v>
      </c>
    </row>
    <row r="134" s="2" customFormat="1">
      <c r="A134" s="38"/>
      <c r="B134" s="39"/>
      <c r="C134" s="40"/>
      <c r="D134" s="250" t="s">
        <v>132</v>
      </c>
      <c r="E134" s="40"/>
      <c r="F134" s="251" t="s">
        <v>212</v>
      </c>
      <c r="G134" s="40"/>
      <c r="H134" s="40"/>
      <c r="I134" s="144"/>
      <c r="J134" s="40"/>
      <c r="K134" s="40"/>
      <c r="L134" s="44"/>
      <c r="M134" s="252"/>
      <c r="N134" s="25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132</v>
      </c>
      <c r="AU134" s="17" t="s">
        <v>84</v>
      </c>
    </row>
    <row r="135" s="2" customFormat="1">
      <c r="A135" s="38"/>
      <c r="B135" s="39"/>
      <c r="C135" s="40"/>
      <c r="D135" s="250" t="s">
        <v>138</v>
      </c>
      <c r="E135" s="40"/>
      <c r="F135" s="254" t="s">
        <v>208</v>
      </c>
      <c r="G135" s="40"/>
      <c r="H135" s="40"/>
      <c r="I135" s="144"/>
      <c r="J135" s="40"/>
      <c r="K135" s="40"/>
      <c r="L135" s="44"/>
      <c r="M135" s="252"/>
      <c r="N135" s="25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138</v>
      </c>
      <c r="AU135" s="17" t="s">
        <v>84</v>
      </c>
    </row>
    <row r="136" s="2" customFormat="1" ht="16.5" customHeight="1">
      <c r="A136" s="38"/>
      <c r="B136" s="39"/>
      <c r="C136" s="236" t="s">
        <v>130</v>
      </c>
      <c r="D136" s="236" t="s">
        <v>126</v>
      </c>
      <c r="E136" s="237" t="s">
        <v>213</v>
      </c>
      <c r="F136" s="238" t="s">
        <v>400</v>
      </c>
      <c r="G136" s="239" t="s">
        <v>215</v>
      </c>
      <c r="H136" s="240">
        <v>24.736999999999998</v>
      </c>
      <c r="I136" s="241"/>
      <c r="J136" s="242">
        <f>ROUND(I136*H136,2)</f>
        <v>0</v>
      </c>
      <c r="K136" s="243"/>
      <c r="L136" s="44"/>
      <c r="M136" s="244" t="s">
        <v>1</v>
      </c>
      <c r="N136" s="245" t="s">
        <v>39</v>
      </c>
      <c r="O136" s="91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130</v>
      </c>
      <c r="AT136" s="248" t="s">
        <v>126</v>
      </c>
      <c r="AU136" s="248" t="s">
        <v>84</v>
      </c>
      <c r="AY136" s="17" t="s">
        <v>123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82</v>
      </c>
      <c r="BK136" s="249">
        <f>ROUND(I136*H136,2)</f>
        <v>0</v>
      </c>
      <c r="BL136" s="17" t="s">
        <v>130</v>
      </c>
      <c r="BM136" s="248" t="s">
        <v>401</v>
      </c>
    </row>
    <row r="137" s="2" customFormat="1">
      <c r="A137" s="38"/>
      <c r="B137" s="39"/>
      <c r="C137" s="40"/>
      <c r="D137" s="250" t="s">
        <v>132</v>
      </c>
      <c r="E137" s="40"/>
      <c r="F137" s="251" t="s">
        <v>214</v>
      </c>
      <c r="G137" s="40"/>
      <c r="H137" s="40"/>
      <c r="I137" s="144"/>
      <c r="J137" s="40"/>
      <c r="K137" s="40"/>
      <c r="L137" s="44"/>
      <c r="M137" s="252"/>
      <c r="N137" s="25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132</v>
      </c>
      <c r="AU137" s="17" t="s">
        <v>84</v>
      </c>
    </row>
    <row r="138" s="15" customFormat="1">
      <c r="A138" s="15"/>
      <c r="B138" s="281"/>
      <c r="C138" s="282"/>
      <c r="D138" s="250" t="s">
        <v>217</v>
      </c>
      <c r="E138" s="283" t="s">
        <v>1</v>
      </c>
      <c r="F138" s="284" t="s">
        <v>402</v>
      </c>
      <c r="G138" s="282"/>
      <c r="H138" s="283" t="s">
        <v>1</v>
      </c>
      <c r="I138" s="285"/>
      <c r="J138" s="282"/>
      <c r="K138" s="282"/>
      <c r="L138" s="286"/>
      <c r="M138" s="287"/>
      <c r="N138" s="288"/>
      <c r="O138" s="288"/>
      <c r="P138" s="288"/>
      <c r="Q138" s="288"/>
      <c r="R138" s="288"/>
      <c r="S138" s="288"/>
      <c r="T138" s="289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90" t="s">
        <v>217</v>
      </c>
      <c r="AU138" s="290" t="s">
        <v>84</v>
      </c>
      <c r="AV138" s="15" t="s">
        <v>82</v>
      </c>
      <c r="AW138" s="15" t="s">
        <v>31</v>
      </c>
      <c r="AX138" s="15" t="s">
        <v>74</v>
      </c>
      <c r="AY138" s="290" t="s">
        <v>123</v>
      </c>
    </row>
    <row r="139" s="13" customFormat="1">
      <c r="A139" s="13"/>
      <c r="B139" s="259"/>
      <c r="C139" s="260"/>
      <c r="D139" s="250" t="s">
        <v>217</v>
      </c>
      <c r="E139" s="261" t="s">
        <v>1</v>
      </c>
      <c r="F139" s="262" t="s">
        <v>403</v>
      </c>
      <c r="G139" s="260"/>
      <c r="H139" s="263">
        <v>7.7999999999999998</v>
      </c>
      <c r="I139" s="264"/>
      <c r="J139" s="260"/>
      <c r="K139" s="260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217</v>
      </c>
      <c r="AU139" s="269" t="s">
        <v>84</v>
      </c>
      <c r="AV139" s="13" t="s">
        <v>84</v>
      </c>
      <c r="AW139" s="13" t="s">
        <v>31</v>
      </c>
      <c r="AX139" s="13" t="s">
        <v>74</v>
      </c>
      <c r="AY139" s="269" t="s">
        <v>123</v>
      </c>
    </row>
    <row r="140" s="15" customFormat="1">
      <c r="A140" s="15"/>
      <c r="B140" s="281"/>
      <c r="C140" s="282"/>
      <c r="D140" s="250" t="s">
        <v>217</v>
      </c>
      <c r="E140" s="283" t="s">
        <v>1</v>
      </c>
      <c r="F140" s="284" t="s">
        <v>404</v>
      </c>
      <c r="G140" s="282"/>
      <c r="H140" s="283" t="s">
        <v>1</v>
      </c>
      <c r="I140" s="285"/>
      <c r="J140" s="282"/>
      <c r="K140" s="282"/>
      <c r="L140" s="286"/>
      <c r="M140" s="287"/>
      <c r="N140" s="288"/>
      <c r="O140" s="288"/>
      <c r="P140" s="288"/>
      <c r="Q140" s="288"/>
      <c r="R140" s="288"/>
      <c r="S140" s="288"/>
      <c r="T140" s="289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90" t="s">
        <v>217</v>
      </c>
      <c r="AU140" s="290" t="s">
        <v>84</v>
      </c>
      <c r="AV140" s="15" t="s">
        <v>82</v>
      </c>
      <c r="AW140" s="15" t="s">
        <v>31</v>
      </c>
      <c r="AX140" s="15" t="s">
        <v>74</v>
      </c>
      <c r="AY140" s="290" t="s">
        <v>123</v>
      </c>
    </row>
    <row r="141" s="13" customFormat="1">
      <c r="A141" s="13"/>
      <c r="B141" s="259"/>
      <c r="C141" s="260"/>
      <c r="D141" s="250" t="s">
        <v>217</v>
      </c>
      <c r="E141" s="261" t="s">
        <v>1</v>
      </c>
      <c r="F141" s="262" t="s">
        <v>405</v>
      </c>
      <c r="G141" s="260"/>
      <c r="H141" s="263">
        <v>15.792</v>
      </c>
      <c r="I141" s="264"/>
      <c r="J141" s="260"/>
      <c r="K141" s="260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217</v>
      </c>
      <c r="AU141" s="269" t="s">
        <v>84</v>
      </c>
      <c r="AV141" s="13" t="s">
        <v>84</v>
      </c>
      <c r="AW141" s="13" t="s">
        <v>31</v>
      </c>
      <c r="AX141" s="13" t="s">
        <v>74</v>
      </c>
      <c r="AY141" s="269" t="s">
        <v>123</v>
      </c>
    </row>
    <row r="142" s="15" customFormat="1">
      <c r="A142" s="15"/>
      <c r="B142" s="281"/>
      <c r="C142" s="282"/>
      <c r="D142" s="250" t="s">
        <v>217</v>
      </c>
      <c r="E142" s="283" t="s">
        <v>1</v>
      </c>
      <c r="F142" s="284" t="s">
        <v>406</v>
      </c>
      <c r="G142" s="282"/>
      <c r="H142" s="283" t="s">
        <v>1</v>
      </c>
      <c r="I142" s="285"/>
      <c r="J142" s="282"/>
      <c r="K142" s="282"/>
      <c r="L142" s="286"/>
      <c r="M142" s="287"/>
      <c r="N142" s="288"/>
      <c r="O142" s="288"/>
      <c r="P142" s="288"/>
      <c r="Q142" s="288"/>
      <c r="R142" s="288"/>
      <c r="S142" s="288"/>
      <c r="T142" s="289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90" t="s">
        <v>217</v>
      </c>
      <c r="AU142" s="290" t="s">
        <v>84</v>
      </c>
      <c r="AV142" s="15" t="s">
        <v>82</v>
      </c>
      <c r="AW142" s="15" t="s">
        <v>31</v>
      </c>
      <c r="AX142" s="15" t="s">
        <v>74</v>
      </c>
      <c r="AY142" s="290" t="s">
        <v>123</v>
      </c>
    </row>
    <row r="143" s="13" customFormat="1">
      <c r="A143" s="13"/>
      <c r="B143" s="259"/>
      <c r="C143" s="260"/>
      <c r="D143" s="250" t="s">
        <v>217</v>
      </c>
      <c r="E143" s="261" t="s">
        <v>1</v>
      </c>
      <c r="F143" s="262" t="s">
        <v>407</v>
      </c>
      <c r="G143" s="260"/>
      <c r="H143" s="263">
        <v>1.145</v>
      </c>
      <c r="I143" s="264"/>
      <c r="J143" s="260"/>
      <c r="K143" s="260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217</v>
      </c>
      <c r="AU143" s="269" t="s">
        <v>84</v>
      </c>
      <c r="AV143" s="13" t="s">
        <v>84</v>
      </c>
      <c r="AW143" s="13" t="s">
        <v>31</v>
      </c>
      <c r="AX143" s="13" t="s">
        <v>74</v>
      </c>
      <c r="AY143" s="269" t="s">
        <v>123</v>
      </c>
    </row>
    <row r="144" s="14" customFormat="1">
      <c r="A144" s="14"/>
      <c r="B144" s="270"/>
      <c r="C144" s="271"/>
      <c r="D144" s="250" t="s">
        <v>217</v>
      </c>
      <c r="E144" s="272" t="s">
        <v>1</v>
      </c>
      <c r="F144" s="273" t="s">
        <v>227</v>
      </c>
      <c r="G144" s="271"/>
      <c r="H144" s="274">
        <v>24.736999999999998</v>
      </c>
      <c r="I144" s="275"/>
      <c r="J144" s="271"/>
      <c r="K144" s="271"/>
      <c r="L144" s="276"/>
      <c r="M144" s="277"/>
      <c r="N144" s="278"/>
      <c r="O144" s="278"/>
      <c r="P144" s="278"/>
      <c r="Q144" s="278"/>
      <c r="R144" s="278"/>
      <c r="S144" s="278"/>
      <c r="T144" s="27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0" t="s">
        <v>217</v>
      </c>
      <c r="AU144" s="280" t="s">
        <v>84</v>
      </c>
      <c r="AV144" s="14" t="s">
        <v>130</v>
      </c>
      <c r="AW144" s="14" t="s">
        <v>31</v>
      </c>
      <c r="AX144" s="14" t="s">
        <v>82</v>
      </c>
      <c r="AY144" s="280" t="s">
        <v>123</v>
      </c>
    </row>
    <row r="145" s="2" customFormat="1" ht="24" customHeight="1">
      <c r="A145" s="38"/>
      <c r="B145" s="39"/>
      <c r="C145" s="236" t="s">
        <v>150</v>
      </c>
      <c r="D145" s="236" t="s">
        <v>126</v>
      </c>
      <c r="E145" s="237" t="s">
        <v>251</v>
      </c>
      <c r="F145" s="238" t="s">
        <v>252</v>
      </c>
      <c r="G145" s="239" t="s">
        <v>215</v>
      </c>
      <c r="H145" s="240">
        <v>23.591999999999999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39</v>
      </c>
      <c r="O145" s="91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130</v>
      </c>
      <c r="AT145" s="248" t="s">
        <v>126</v>
      </c>
      <c r="AU145" s="248" t="s">
        <v>84</v>
      </c>
      <c r="AY145" s="17" t="s">
        <v>123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82</v>
      </c>
      <c r="BK145" s="249">
        <f>ROUND(I145*H145,2)</f>
        <v>0</v>
      </c>
      <c r="BL145" s="17" t="s">
        <v>130</v>
      </c>
      <c r="BM145" s="248" t="s">
        <v>408</v>
      </c>
    </row>
    <row r="146" s="2" customFormat="1">
      <c r="A146" s="38"/>
      <c r="B146" s="39"/>
      <c r="C146" s="40"/>
      <c r="D146" s="250" t="s">
        <v>132</v>
      </c>
      <c r="E146" s="40"/>
      <c r="F146" s="251" t="s">
        <v>254</v>
      </c>
      <c r="G146" s="40"/>
      <c r="H146" s="40"/>
      <c r="I146" s="144"/>
      <c r="J146" s="40"/>
      <c r="K146" s="40"/>
      <c r="L146" s="44"/>
      <c r="M146" s="252"/>
      <c r="N146" s="25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132</v>
      </c>
      <c r="AU146" s="17" t="s">
        <v>84</v>
      </c>
    </row>
    <row r="147" s="2" customFormat="1" ht="24" customHeight="1">
      <c r="A147" s="38"/>
      <c r="B147" s="39"/>
      <c r="C147" s="236" t="s">
        <v>155</v>
      </c>
      <c r="D147" s="236" t="s">
        <v>126</v>
      </c>
      <c r="E147" s="237" t="s">
        <v>409</v>
      </c>
      <c r="F147" s="238" t="s">
        <v>410</v>
      </c>
      <c r="G147" s="239" t="s">
        <v>215</v>
      </c>
      <c r="H147" s="240">
        <v>190.62000000000001</v>
      </c>
      <c r="I147" s="241"/>
      <c r="J147" s="242">
        <f>ROUND(I147*H147,2)</f>
        <v>0</v>
      </c>
      <c r="K147" s="243"/>
      <c r="L147" s="44"/>
      <c r="M147" s="244" t="s">
        <v>1</v>
      </c>
      <c r="N147" s="245" t="s">
        <v>39</v>
      </c>
      <c r="O147" s="91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8" t="s">
        <v>130</v>
      </c>
      <c r="AT147" s="248" t="s">
        <v>126</v>
      </c>
      <c r="AU147" s="248" t="s">
        <v>84</v>
      </c>
      <c r="AY147" s="17" t="s">
        <v>123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82</v>
      </c>
      <c r="BK147" s="249">
        <f>ROUND(I147*H147,2)</f>
        <v>0</v>
      </c>
      <c r="BL147" s="17" t="s">
        <v>130</v>
      </c>
      <c r="BM147" s="248" t="s">
        <v>411</v>
      </c>
    </row>
    <row r="148" s="2" customFormat="1">
      <c r="A148" s="38"/>
      <c r="B148" s="39"/>
      <c r="C148" s="40"/>
      <c r="D148" s="250" t="s">
        <v>132</v>
      </c>
      <c r="E148" s="40"/>
      <c r="F148" s="251" t="s">
        <v>412</v>
      </c>
      <c r="G148" s="40"/>
      <c r="H148" s="40"/>
      <c r="I148" s="144"/>
      <c r="J148" s="40"/>
      <c r="K148" s="40"/>
      <c r="L148" s="44"/>
      <c r="M148" s="252"/>
      <c r="N148" s="253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132</v>
      </c>
      <c r="AU148" s="17" t="s">
        <v>84</v>
      </c>
    </row>
    <row r="149" s="2" customFormat="1">
      <c r="A149" s="38"/>
      <c r="B149" s="39"/>
      <c r="C149" s="40"/>
      <c r="D149" s="250" t="s">
        <v>138</v>
      </c>
      <c r="E149" s="40"/>
      <c r="F149" s="254" t="s">
        <v>413</v>
      </c>
      <c r="G149" s="40"/>
      <c r="H149" s="40"/>
      <c r="I149" s="144"/>
      <c r="J149" s="40"/>
      <c r="K149" s="40"/>
      <c r="L149" s="44"/>
      <c r="M149" s="252"/>
      <c r="N149" s="25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138</v>
      </c>
      <c r="AU149" s="17" t="s">
        <v>84</v>
      </c>
    </row>
    <row r="150" s="15" customFormat="1">
      <c r="A150" s="15"/>
      <c r="B150" s="281"/>
      <c r="C150" s="282"/>
      <c r="D150" s="250" t="s">
        <v>217</v>
      </c>
      <c r="E150" s="283" t="s">
        <v>1</v>
      </c>
      <c r="F150" s="284" t="s">
        <v>414</v>
      </c>
      <c r="G150" s="282"/>
      <c r="H150" s="283" t="s">
        <v>1</v>
      </c>
      <c r="I150" s="285"/>
      <c r="J150" s="282"/>
      <c r="K150" s="282"/>
      <c r="L150" s="286"/>
      <c r="M150" s="287"/>
      <c r="N150" s="288"/>
      <c r="O150" s="288"/>
      <c r="P150" s="288"/>
      <c r="Q150" s="288"/>
      <c r="R150" s="288"/>
      <c r="S150" s="288"/>
      <c r="T150" s="289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90" t="s">
        <v>217</v>
      </c>
      <c r="AU150" s="290" t="s">
        <v>84</v>
      </c>
      <c r="AV150" s="15" t="s">
        <v>82</v>
      </c>
      <c r="AW150" s="15" t="s">
        <v>31</v>
      </c>
      <c r="AX150" s="15" t="s">
        <v>74</v>
      </c>
      <c r="AY150" s="290" t="s">
        <v>123</v>
      </c>
    </row>
    <row r="151" s="13" customFormat="1">
      <c r="A151" s="13"/>
      <c r="B151" s="259"/>
      <c r="C151" s="260"/>
      <c r="D151" s="250" t="s">
        <v>217</v>
      </c>
      <c r="E151" s="261" t="s">
        <v>1</v>
      </c>
      <c r="F151" s="262" t="s">
        <v>415</v>
      </c>
      <c r="G151" s="260"/>
      <c r="H151" s="263">
        <v>151.62000000000001</v>
      </c>
      <c r="I151" s="264"/>
      <c r="J151" s="260"/>
      <c r="K151" s="260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217</v>
      </c>
      <c r="AU151" s="269" t="s">
        <v>84</v>
      </c>
      <c r="AV151" s="13" t="s">
        <v>84</v>
      </c>
      <c r="AW151" s="13" t="s">
        <v>31</v>
      </c>
      <c r="AX151" s="13" t="s">
        <v>74</v>
      </c>
      <c r="AY151" s="269" t="s">
        <v>123</v>
      </c>
    </row>
    <row r="152" s="15" customFormat="1">
      <c r="A152" s="15"/>
      <c r="B152" s="281"/>
      <c r="C152" s="282"/>
      <c r="D152" s="250" t="s">
        <v>217</v>
      </c>
      <c r="E152" s="283" t="s">
        <v>1</v>
      </c>
      <c r="F152" s="284" t="s">
        <v>416</v>
      </c>
      <c r="G152" s="282"/>
      <c r="H152" s="283" t="s">
        <v>1</v>
      </c>
      <c r="I152" s="285"/>
      <c r="J152" s="282"/>
      <c r="K152" s="282"/>
      <c r="L152" s="286"/>
      <c r="M152" s="287"/>
      <c r="N152" s="288"/>
      <c r="O152" s="288"/>
      <c r="P152" s="288"/>
      <c r="Q152" s="288"/>
      <c r="R152" s="288"/>
      <c r="S152" s="288"/>
      <c r="T152" s="28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90" t="s">
        <v>217</v>
      </c>
      <c r="AU152" s="290" t="s">
        <v>84</v>
      </c>
      <c r="AV152" s="15" t="s">
        <v>82</v>
      </c>
      <c r="AW152" s="15" t="s">
        <v>31</v>
      </c>
      <c r="AX152" s="15" t="s">
        <v>74</v>
      </c>
      <c r="AY152" s="290" t="s">
        <v>123</v>
      </c>
    </row>
    <row r="153" s="13" customFormat="1">
      <c r="A153" s="13"/>
      <c r="B153" s="259"/>
      <c r="C153" s="260"/>
      <c r="D153" s="250" t="s">
        <v>217</v>
      </c>
      <c r="E153" s="261" t="s">
        <v>1</v>
      </c>
      <c r="F153" s="262" t="s">
        <v>417</v>
      </c>
      <c r="G153" s="260"/>
      <c r="H153" s="263">
        <v>39</v>
      </c>
      <c r="I153" s="264"/>
      <c r="J153" s="260"/>
      <c r="K153" s="260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217</v>
      </c>
      <c r="AU153" s="269" t="s">
        <v>84</v>
      </c>
      <c r="AV153" s="13" t="s">
        <v>84</v>
      </c>
      <c r="AW153" s="13" t="s">
        <v>31</v>
      </c>
      <c r="AX153" s="13" t="s">
        <v>74</v>
      </c>
      <c r="AY153" s="269" t="s">
        <v>123</v>
      </c>
    </row>
    <row r="154" s="14" customFormat="1">
      <c r="A154" s="14"/>
      <c r="B154" s="270"/>
      <c r="C154" s="271"/>
      <c r="D154" s="250" t="s">
        <v>217</v>
      </c>
      <c r="E154" s="272" t="s">
        <v>1</v>
      </c>
      <c r="F154" s="273" t="s">
        <v>227</v>
      </c>
      <c r="G154" s="271"/>
      <c r="H154" s="274">
        <v>190.62000000000001</v>
      </c>
      <c r="I154" s="275"/>
      <c r="J154" s="271"/>
      <c r="K154" s="271"/>
      <c r="L154" s="276"/>
      <c r="M154" s="277"/>
      <c r="N154" s="278"/>
      <c r="O154" s="278"/>
      <c r="P154" s="278"/>
      <c r="Q154" s="278"/>
      <c r="R154" s="278"/>
      <c r="S154" s="278"/>
      <c r="T154" s="27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80" t="s">
        <v>217</v>
      </c>
      <c r="AU154" s="280" t="s">
        <v>84</v>
      </c>
      <c r="AV154" s="14" t="s">
        <v>130</v>
      </c>
      <c r="AW154" s="14" t="s">
        <v>31</v>
      </c>
      <c r="AX154" s="14" t="s">
        <v>82</v>
      </c>
      <c r="AY154" s="280" t="s">
        <v>123</v>
      </c>
    </row>
    <row r="155" s="2" customFormat="1" ht="24" customHeight="1">
      <c r="A155" s="38"/>
      <c r="B155" s="39"/>
      <c r="C155" s="236" t="s">
        <v>165</v>
      </c>
      <c r="D155" s="236" t="s">
        <v>126</v>
      </c>
      <c r="E155" s="237" t="s">
        <v>418</v>
      </c>
      <c r="F155" s="238" t="s">
        <v>419</v>
      </c>
      <c r="G155" s="239" t="s">
        <v>215</v>
      </c>
      <c r="H155" s="240">
        <v>190.62000000000001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39</v>
      </c>
      <c r="O155" s="91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130</v>
      </c>
      <c r="AT155" s="248" t="s">
        <v>126</v>
      </c>
      <c r="AU155" s="248" t="s">
        <v>84</v>
      </c>
      <c r="AY155" s="17" t="s">
        <v>123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82</v>
      </c>
      <c r="BK155" s="249">
        <f>ROUND(I155*H155,2)</f>
        <v>0</v>
      </c>
      <c r="BL155" s="17" t="s">
        <v>130</v>
      </c>
      <c r="BM155" s="248" t="s">
        <v>420</v>
      </c>
    </row>
    <row r="156" s="2" customFormat="1">
      <c r="A156" s="38"/>
      <c r="B156" s="39"/>
      <c r="C156" s="40"/>
      <c r="D156" s="250" t="s">
        <v>132</v>
      </c>
      <c r="E156" s="40"/>
      <c r="F156" s="251" t="s">
        <v>421</v>
      </c>
      <c r="G156" s="40"/>
      <c r="H156" s="40"/>
      <c r="I156" s="144"/>
      <c r="J156" s="40"/>
      <c r="K156" s="40"/>
      <c r="L156" s="44"/>
      <c r="M156" s="252"/>
      <c r="N156" s="25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132</v>
      </c>
      <c r="AU156" s="17" t="s">
        <v>84</v>
      </c>
    </row>
    <row r="157" s="2" customFormat="1" ht="24" customHeight="1">
      <c r="A157" s="38"/>
      <c r="B157" s="39"/>
      <c r="C157" s="236" t="s">
        <v>148</v>
      </c>
      <c r="D157" s="236" t="s">
        <v>126</v>
      </c>
      <c r="E157" s="237" t="s">
        <v>422</v>
      </c>
      <c r="F157" s="238" t="s">
        <v>423</v>
      </c>
      <c r="G157" s="239" t="s">
        <v>215</v>
      </c>
      <c r="H157" s="240">
        <v>7.0460000000000003</v>
      </c>
      <c r="I157" s="241"/>
      <c r="J157" s="242">
        <f>ROUND(I157*H157,2)</f>
        <v>0</v>
      </c>
      <c r="K157" s="243"/>
      <c r="L157" s="44"/>
      <c r="M157" s="244" t="s">
        <v>1</v>
      </c>
      <c r="N157" s="245" t="s">
        <v>39</v>
      </c>
      <c r="O157" s="91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130</v>
      </c>
      <c r="AT157" s="248" t="s">
        <v>126</v>
      </c>
      <c r="AU157" s="248" t="s">
        <v>84</v>
      </c>
      <c r="AY157" s="17" t="s">
        <v>123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82</v>
      </c>
      <c r="BK157" s="249">
        <f>ROUND(I157*H157,2)</f>
        <v>0</v>
      </c>
      <c r="BL157" s="17" t="s">
        <v>130</v>
      </c>
      <c r="BM157" s="248" t="s">
        <v>424</v>
      </c>
    </row>
    <row r="158" s="2" customFormat="1">
      <c r="A158" s="38"/>
      <c r="B158" s="39"/>
      <c r="C158" s="40"/>
      <c r="D158" s="250" t="s">
        <v>132</v>
      </c>
      <c r="E158" s="40"/>
      <c r="F158" s="251" t="s">
        <v>425</v>
      </c>
      <c r="G158" s="40"/>
      <c r="H158" s="40"/>
      <c r="I158" s="144"/>
      <c r="J158" s="40"/>
      <c r="K158" s="40"/>
      <c r="L158" s="44"/>
      <c r="M158" s="252"/>
      <c r="N158" s="25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132</v>
      </c>
      <c r="AU158" s="17" t="s">
        <v>84</v>
      </c>
    </row>
    <row r="159" s="2" customFormat="1">
      <c r="A159" s="38"/>
      <c r="B159" s="39"/>
      <c r="C159" s="40"/>
      <c r="D159" s="250" t="s">
        <v>138</v>
      </c>
      <c r="E159" s="40"/>
      <c r="F159" s="254" t="s">
        <v>426</v>
      </c>
      <c r="G159" s="40"/>
      <c r="H159" s="40"/>
      <c r="I159" s="144"/>
      <c r="J159" s="40"/>
      <c r="K159" s="40"/>
      <c r="L159" s="44"/>
      <c r="M159" s="252"/>
      <c r="N159" s="25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138</v>
      </c>
      <c r="AU159" s="17" t="s">
        <v>84</v>
      </c>
    </row>
    <row r="160" s="15" customFormat="1">
      <c r="A160" s="15"/>
      <c r="B160" s="281"/>
      <c r="C160" s="282"/>
      <c r="D160" s="250" t="s">
        <v>217</v>
      </c>
      <c r="E160" s="283" t="s">
        <v>1</v>
      </c>
      <c r="F160" s="284" t="s">
        <v>427</v>
      </c>
      <c r="G160" s="282"/>
      <c r="H160" s="283" t="s">
        <v>1</v>
      </c>
      <c r="I160" s="285"/>
      <c r="J160" s="282"/>
      <c r="K160" s="282"/>
      <c r="L160" s="286"/>
      <c r="M160" s="287"/>
      <c r="N160" s="288"/>
      <c r="O160" s="288"/>
      <c r="P160" s="288"/>
      <c r="Q160" s="288"/>
      <c r="R160" s="288"/>
      <c r="S160" s="288"/>
      <c r="T160" s="289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90" t="s">
        <v>217</v>
      </c>
      <c r="AU160" s="290" t="s">
        <v>84</v>
      </c>
      <c r="AV160" s="15" t="s">
        <v>82</v>
      </c>
      <c r="AW160" s="15" t="s">
        <v>31</v>
      </c>
      <c r="AX160" s="15" t="s">
        <v>74</v>
      </c>
      <c r="AY160" s="290" t="s">
        <v>123</v>
      </c>
    </row>
    <row r="161" s="13" customFormat="1">
      <c r="A161" s="13"/>
      <c r="B161" s="259"/>
      <c r="C161" s="260"/>
      <c r="D161" s="250" t="s">
        <v>217</v>
      </c>
      <c r="E161" s="261" t="s">
        <v>1</v>
      </c>
      <c r="F161" s="262" t="s">
        <v>428</v>
      </c>
      <c r="G161" s="260"/>
      <c r="H161" s="263">
        <v>7.0460000000000003</v>
      </c>
      <c r="I161" s="264"/>
      <c r="J161" s="260"/>
      <c r="K161" s="260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217</v>
      </c>
      <c r="AU161" s="269" t="s">
        <v>84</v>
      </c>
      <c r="AV161" s="13" t="s">
        <v>84</v>
      </c>
      <c r="AW161" s="13" t="s">
        <v>31</v>
      </c>
      <c r="AX161" s="13" t="s">
        <v>82</v>
      </c>
      <c r="AY161" s="269" t="s">
        <v>123</v>
      </c>
    </row>
    <row r="162" s="2" customFormat="1" ht="24" customHeight="1">
      <c r="A162" s="38"/>
      <c r="B162" s="39"/>
      <c r="C162" s="236" t="s">
        <v>174</v>
      </c>
      <c r="D162" s="236" t="s">
        <v>126</v>
      </c>
      <c r="E162" s="237" t="s">
        <v>429</v>
      </c>
      <c r="F162" s="238" t="s">
        <v>430</v>
      </c>
      <c r="G162" s="239" t="s">
        <v>215</v>
      </c>
      <c r="H162" s="240">
        <v>7.0460000000000003</v>
      </c>
      <c r="I162" s="241"/>
      <c r="J162" s="242">
        <f>ROUND(I162*H162,2)</f>
        <v>0</v>
      </c>
      <c r="K162" s="243"/>
      <c r="L162" s="44"/>
      <c r="M162" s="244" t="s">
        <v>1</v>
      </c>
      <c r="N162" s="245" t="s">
        <v>39</v>
      </c>
      <c r="O162" s="91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8" t="s">
        <v>130</v>
      </c>
      <c r="AT162" s="248" t="s">
        <v>126</v>
      </c>
      <c r="AU162" s="248" t="s">
        <v>84</v>
      </c>
      <c r="AY162" s="17" t="s">
        <v>123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82</v>
      </c>
      <c r="BK162" s="249">
        <f>ROUND(I162*H162,2)</f>
        <v>0</v>
      </c>
      <c r="BL162" s="17" t="s">
        <v>130</v>
      </c>
      <c r="BM162" s="248" t="s">
        <v>431</v>
      </c>
    </row>
    <row r="163" s="2" customFormat="1">
      <c r="A163" s="38"/>
      <c r="B163" s="39"/>
      <c r="C163" s="40"/>
      <c r="D163" s="250" t="s">
        <v>132</v>
      </c>
      <c r="E163" s="40"/>
      <c r="F163" s="251" t="s">
        <v>432</v>
      </c>
      <c r="G163" s="40"/>
      <c r="H163" s="40"/>
      <c r="I163" s="144"/>
      <c r="J163" s="40"/>
      <c r="K163" s="40"/>
      <c r="L163" s="44"/>
      <c r="M163" s="252"/>
      <c r="N163" s="25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132</v>
      </c>
      <c r="AU163" s="17" t="s">
        <v>84</v>
      </c>
    </row>
    <row r="164" s="2" customFormat="1">
      <c r="A164" s="38"/>
      <c r="B164" s="39"/>
      <c r="C164" s="40"/>
      <c r="D164" s="250" t="s">
        <v>138</v>
      </c>
      <c r="E164" s="40"/>
      <c r="F164" s="254" t="s">
        <v>426</v>
      </c>
      <c r="G164" s="40"/>
      <c r="H164" s="40"/>
      <c r="I164" s="144"/>
      <c r="J164" s="40"/>
      <c r="K164" s="40"/>
      <c r="L164" s="44"/>
      <c r="M164" s="252"/>
      <c r="N164" s="253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138</v>
      </c>
      <c r="AU164" s="17" t="s">
        <v>84</v>
      </c>
    </row>
    <row r="165" s="2" customFormat="1" ht="16.5" customHeight="1">
      <c r="A165" s="38"/>
      <c r="B165" s="39"/>
      <c r="C165" s="236" t="s">
        <v>178</v>
      </c>
      <c r="D165" s="236" t="s">
        <v>126</v>
      </c>
      <c r="E165" s="237" t="s">
        <v>433</v>
      </c>
      <c r="F165" s="238" t="s">
        <v>434</v>
      </c>
      <c r="G165" s="239" t="s">
        <v>215</v>
      </c>
      <c r="H165" s="240">
        <v>25.579999999999998</v>
      </c>
      <c r="I165" s="241"/>
      <c r="J165" s="242">
        <f>ROUND(I165*H165,2)</f>
        <v>0</v>
      </c>
      <c r="K165" s="243"/>
      <c r="L165" s="44"/>
      <c r="M165" s="244" t="s">
        <v>1</v>
      </c>
      <c r="N165" s="245" t="s">
        <v>39</v>
      </c>
      <c r="O165" s="91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8" t="s">
        <v>130</v>
      </c>
      <c r="AT165" s="248" t="s">
        <v>126</v>
      </c>
      <c r="AU165" s="248" t="s">
        <v>84</v>
      </c>
      <c r="AY165" s="17" t="s">
        <v>123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82</v>
      </c>
      <c r="BK165" s="249">
        <f>ROUND(I165*H165,2)</f>
        <v>0</v>
      </c>
      <c r="BL165" s="17" t="s">
        <v>130</v>
      </c>
      <c r="BM165" s="248" t="s">
        <v>435</v>
      </c>
    </row>
    <row r="166" s="2" customFormat="1">
      <c r="A166" s="38"/>
      <c r="B166" s="39"/>
      <c r="C166" s="40"/>
      <c r="D166" s="250" t="s">
        <v>132</v>
      </c>
      <c r="E166" s="40"/>
      <c r="F166" s="251" t="s">
        <v>436</v>
      </c>
      <c r="G166" s="40"/>
      <c r="H166" s="40"/>
      <c r="I166" s="144"/>
      <c r="J166" s="40"/>
      <c r="K166" s="40"/>
      <c r="L166" s="44"/>
      <c r="M166" s="252"/>
      <c r="N166" s="25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132</v>
      </c>
      <c r="AU166" s="17" t="s">
        <v>84</v>
      </c>
    </row>
    <row r="167" s="2" customFormat="1">
      <c r="A167" s="38"/>
      <c r="B167" s="39"/>
      <c r="C167" s="40"/>
      <c r="D167" s="250" t="s">
        <v>138</v>
      </c>
      <c r="E167" s="40"/>
      <c r="F167" s="254" t="s">
        <v>437</v>
      </c>
      <c r="G167" s="40"/>
      <c r="H167" s="40"/>
      <c r="I167" s="144"/>
      <c r="J167" s="40"/>
      <c r="K167" s="40"/>
      <c r="L167" s="44"/>
      <c r="M167" s="252"/>
      <c r="N167" s="25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138</v>
      </c>
      <c r="AU167" s="17" t="s">
        <v>84</v>
      </c>
    </row>
    <row r="168" s="13" customFormat="1">
      <c r="A168" s="13"/>
      <c r="B168" s="259"/>
      <c r="C168" s="260"/>
      <c r="D168" s="250" t="s">
        <v>217</v>
      </c>
      <c r="E168" s="261" t="s">
        <v>1</v>
      </c>
      <c r="F168" s="262" t="s">
        <v>438</v>
      </c>
      <c r="G168" s="260"/>
      <c r="H168" s="263">
        <v>9.9570000000000007</v>
      </c>
      <c r="I168" s="264"/>
      <c r="J168" s="260"/>
      <c r="K168" s="260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217</v>
      </c>
      <c r="AU168" s="269" t="s">
        <v>84</v>
      </c>
      <c r="AV168" s="13" t="s">
        <v>84</v>
      </c>
      <c r="AW168" s="13" t="s">
        <v>31</v>
      </c>
      <c r="AX168" s="13" t="s">
        <v>74</v>
      </c>
      <c r="AY168" s="269" t="s">
        <v>123</v>
      </c>
    </row>
    <row r="169" s="13" customFormat="1">
      <c r="A169" s="13"/>
      <c r="B169" s="259"/>
      <c r="C169" s="260"/>
      <c r="D169" s="250" t="s">
        <v>217</v>
      </c>
      <c r="E169" s="261" t="s">
        <v>1</v>
      </c>
      <c r="F169" s="262" t="s">
        <v>439</v>
      </c>
      <c r="G169" s="260"/>
      <c r="H169" s="263">
        <v>15.622999999999999</v>
      </c>
      <c r="I169" s="264"/>
      <c r="J169" s="260"/>
      <c r="K169" s="260"/>
      <c r="L169" s="265"/>
      <c r="M169" s="266"/>
      <c r="N169" s="267"/>
      <c r="O169" s="267"/>
      <c r="P169" s="267"/>
      <c r="Q169" s="267"/>
      <c r="R169" s="267"/>
      <c r="S169" s="267"/>
      <c r="T169" s="26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9" t="s">
        <v>217</v>
      </c>
      <c r="AU169" s="269" t="s">
        <v>84</v>
      </c>
      <c r="AV169" s="13" t="s">
        <v>84</v>
      </c>
      <c r="AW169" s="13" t="s">
        <v>31</v>
      </c>
      <c r="AX169" s="13" t="s">
        <v>74</v>
      </c>
      <c r="AY169" s="269" t="s">
        <v>123</v>
      </c>
    </row>
    <row r="170" s="14" customFormat="1">
      <c r="A170" s="14"/>
      <c r="B170" s="270"/>
      <c r="C170" s="271"/>
      <c r="D170" s="250" t="s">
        <v>217</v>
      </c>
      <c r="E170" s="272" t="s">
        <v>1</v>
      </c>
      <c r="F170" s="273" t="s">
        <v>227</v>
      </c>
      <c r="G170" s="271"/>
      <c r="H170" s="274">
        <v>25.579999999999998</v>
      </c>
      <c r="I170" s="275"/>
      <c r="J170" s="271"/>
      <c r="K170" s="271"/>
      <c r="L170" s="276"/>
      <c r="M170" s="277"/>
      <c r="N170" s="278"/>
      <c r="O170" s="278"/>
      <c r="P170" s="278"/>
      <c r="Q170" s="278"/>
      <c r="R170" s="278"/>
      <c r="S170" s="278"/>
      <c r="T170" s="27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80" t="s">
        <v>217</v>
      </c>
      <c r="AU170" s="280" t="s">
        <v>84</v>
      </c>
      <c r="AV170" s="14" t="s">
        <v>130</v>
      </c>
      <c r="AW170" s="14" t="s">
        <v>31</v>
      </c>
      <c r="AX170" s="14" t="s">
        <v>82</v>
      </c>
      <c r="AY170" s="280" t="s">
        <v>123</v>
      </c>
    </row>
    <row r="171" s="2" customFormat="1" ht="16.5" customHeight="1">
      <c r="A171" s="38"/>
      <c r="B171" s="39"/>
      <c r="C171" s="236" t="s">
        <v>258</v>
      </c>
      <c r="D171" s="236" t="s">
        <v>126</v>
      </c>
      <c r="E171" s="237" t="s">
        <v>440</v>
      </c>
      <c r="F171" s="238" t="s">
        <v>441</v>
      </c>
      <c r="G171" s="239" t="s">
        <v>215</v>
      </c>
      <c r="H171" s="240">
        <v>25.579999999999998</v>
      </c>
      <c r="I171" s="241"/>
      <c r="J171" s="242">
        <f>ROUND(I171*H171,2)</f>
        <v>0</v>
      </c>
      <c r="K171" s="243"/>
      <c r="L171" s="44"/>
      <c r="M171" s="244" t="s">
        <v>1</v>
      </c>
      <c r="N171" s="245" t="s">
        <v>39</v>
      </c>
      <c r="O171" s="91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8" t="s">
        <v>130</v>
      </c>
      <c r="AT171" s="248" t="s">
        <v>126</v>
      </c>
      <c r="AU171" s="248" t="s">
        <v>84</v>
      </c>
      <c r="AY171" s="17" t="s">
        <v>123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7" t="s">
        <v>82</v>
      </c>
      <c r="BK171" s="249">
        <f>ROUND(I171*H171,2)</f>
        <v>0</v>
      </c>
      <c r="BL171" s="17" t="s">
        <v>130</v>
      </c>
      <c r="BM171" s="248" t="s">
        <v>442</v>
      </c>
    </row>
    <row r="172" s="2" customFormat="1">
      <c r="A172" s="38"/>
      <c r="B172" s="39"/>
      <c r="C172" s="40"/>
      <c r="D172" s="250" t="s">
        <v>132</v>
      </c>
      <c r="E172" s="40"/>
      <c r="F172" s="251" t="s">
        <v>443</v>
      </c>
      <c r="G172" s="40"/>
      <c r="H172" s="40"/>
      <c r="I172" s="144"/>
      <c r="J172" s="40"/>
      <c r="K172" s="40"/>
      <c r="L172" s="44"/>
      <c r="M172" s="252"/>
      <c r="N172" s="253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132</v>
      </c>
      <c r="AU172" s="17" t="s">
        <v>84</v>
      </c>
    </row>
    <row r="173" s="2" customFormat="1">
      <c r="A173" s="38"/>
      <c r="B173" s="39"/>
      <c r="C173" s="40"/>
      <c r="D173" s="250" t="s">
        <v>138</v>
      </c>
      <c r="E173" s="40"/>
      <c r="F173" s="254" t="s">
        <v>437</v>
      </c>
      <c r="G173" s="40"/>
      <c r="H173" s="40"/>
      <c r="I173" s="144"/>
      <c r="J173" s="40"/>
      <c r="K173" s="40"/>
      <c r="L173" s="44"/>
      <c r="M173" s="252"/>
      <c r="N173" s="25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138</v>
      </c>
      <c r="AU173" s="17" t="s">
        <v>84</v>
      </c>
    </row>
    <row r="174" s="2" customFormat="1" ht="24" customHeight="1">
      <c r="A174" s="38"/>
      <c r="B174" s="39"/>
      <c r="C174" s="236" t="s">
        <v>264</v>
      </c>
      <c r="D174" s="236" t="s">
        <v>126</v>
      </c>
      <c r="E174" s="237" t="s">
        <v>444</v>
      </c>
      <c r="F174" s="238" t="s">
        <v>445</v>
      </c>
      <c r="G174" s="239" t="s">
        <v>215</v>
      </c>
      <c r="H174" s="240">
        <v>2.2890000000000001</v>
      </c>
      <c r="I174" s="241"/>
      <c r="J174" s="242">
        <f>ROUND(I174*H174,2)</f>
        <v>0</v>
      </c>
      <c r="K174" s="243"/>
      <c r="L174" s="44"/>
      <c r="M174" s="244" t="s">
        <v>1</v>
      </c>
      <c r="N174" s="245" t="s">
        <v>39</v>
      </c>
      <c r="O174" s="91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8" t="s">
        <v>130</v>
      </c>
      <c r="AT174" s="248" t="s">
        <v>126</v>
      </c>
      <c r="AU174" s="248" t="s">
        <v>84</v>
      </c>
      <c r="AY174" s="17" t="s">
        <v>123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7" t="s">
        <v>82</v>
      </c>
      <c r="BK174" s="249">
        <f>ROUND(I174*H174,2)</f>
        <v>0</v>
      </c>
      <c r="BL174" s="17" t="s">
        <v>130</v>
      </c>
      <c r="BM174" s="248" t="s">
        <v>446</v>
      </c>
    </row>
    <row r="175" s="2" customFormat="1">
      <c r="A175" s="38"/>
      <c r="B175" s="39"/>
      <c r="C175" s="40"/>
      <c r="D175" s="250" t="s">
        <v>132</v>
      </c>
      <c r="E175" s="40"/>
      <c r="F175" s="251" t="s">
        <v>447</v>
      </c>
      <c r="G175" s="40"/>
      <c r="H175" s="40"/>
      <c r="I175" s="144"/>
      <c r="J175" s="40"/>
      <c r="K175" s="40"/>
      <c r="L175" s="44"/>
      <c r="M175" s="252"/>
      <c r="N175" s="25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132</v>
      </c>
      <c r="AU175" s="17" t="s">
        <v>84</v>
      </c>
    </row>
    <row r="176" s="2" customFormat="1">
      <c r="A176" s="38"/>
      <c r="B176" s="39"/>
      <c r="C176" s="40"/>
      <c r="D176" s="250" t="s">
        <v>138</v>
      </c>
      <c r="E176" s="40"/>
      <c r="F176" s="254" t="s">
        <v>448</v>
      </c>
      <c r="G176" s="40"/>
      <c r="H176" s="40"/>
      <c r="I176" s="144"/>
      <c r="J176" s="40"/>
      <c r="K176" s="40"/>
      <c r="L176" s="44"/>
      <c r="M176" s="252"/>
      <c r="N176" s="25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138</v>
      </c>
      <c r="AU176" s="17" t="s">
        <v>84</v>
      </c>
    </row>
    <row r="177" s="13" customFormat="1">
      <c r="A177" s="13"/>
      <c r="B177" s="259"/>
      <c r="C177" s="260"/>
      <c r="D177" s="250" t="s">
        <v>217</v>
      </c>
      <c r="E177" s="261" t="s">
        <v>1</v>
      </c>
      <c r="F177" s="262" t="s">
        <v>449</v>
      </c>
      <c r="G177" s="260"/>
      <c r="H177" s="263">
        <v>2.2890000000000001</v>
      </c>
      <c r="I177" s="264"/>
      <c r="J177" s="260"/>
      <c r="K177" s="260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217</v>
      </c>
      <c r="AU177" s="269" t="s">
        <v>84</v>
      </c>
      <c r="AV177" s="13" t="s">
        <v>84</v>
      </c>
      <c r="AW177" s="13" t="s">
        <v>31</v>
      </c>
      <c r="AX177" s="13" t="s">
        <v>74</v>
      </c>
      <c r="AY177" s="269" t="s">
        <v>123</v>
      </c>
    </row>
    <row r="178" s="14" customFormat="1">
      <c r="A178" s="14"/>
      <c r="B178" s="270"/>
      <c r="C178" s="271"/>
      <c r="D178" s="250" t="s">
        <v>217</v>
      </c>
      <c r="E178" s="272" t="s">
        <v>1</v>
      </c>
      <c r="F178" s="273" t="s">
        <v>227</v>
      </c>
      <c r="G178" s="271"/>
      <c r="H178" s="274">
        <v>2.2890000000000001</v>
      </c>
      <c r="I178" s="275"/>
      <c r="J178" s="271"/>
      <c r="K178" s="271"/>
      <c r="L178" s="276"/>
      <c r="M178" s="277"/>
      <c r="N178" s="278"/>
      <c r="O178" s="278"/>
      <c r="P178" s="278"/>
      <c r="Q178" s="278"/>
      <c r="R178" s="278"/>
      <c r="S178" s="278"/>
      <c r="T178" s="27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80" t="s">
        <v>217</v>
      </c>
      <c r="AU178" s="280" t="s">
        <v>84</v>
      </c>
      <c r="AV178" s="14" t="s">
        <v>130</v>
      </c>
      <c r="AW178" s="14" t="s">
        <v>31</v>
      </c>
      <c r="AX178" s="14" t="s">
        <v>82</v>
      </c>
      <c r="AY178" s="280" t="s">
        <v>123</v>
      </c>
    </row>
    <row r="179" s="2" customFormat="1" ht="24" customHeight="1">
      <c r="A179" s="38"/>
      <c r="B179" s="39"/>
      <c r="C179" s="236" t="s">
        <v>270</v>
      </c>
      <c r="D179" s="236" t="s">
        <v>126</v>
      </c>
      <c r="E179" s="237" t="s">
        <v>450</v>
      </c>
      <c r="F179" s="238" t="s">
        <v>451</v>
      </c>
      <c r="G179" s="239" t="s">
        <v>215</v>
      </c>
      <c r="H179" s="240">
        <v>2.2890000000000001</v>
      </c>
      <c r="I179" s="241"/>
      <c r="J179" s="242">
        <f>ROUND(I179*H179,2)</f>
        <v>0</v>
      </c>
      <c r="K179" s="243"/>
      <c r="L179" s="44"/>
      <c r="M179" s="244" t="s">
        <v>1</v>
      </c>
      <c r="N179" s="245" t="s">
        <v>39</v>
      </c>
      <c r="O179" s="91"/>
      <c r="P179" s="246">
        <f>O179*H179</f>
        <v>0</v>
      </c>
      <c r="Q179" s="246">
        <v>0</v>
      </c>
      <c r="R179" s="246">
        <f>Q179*H179</f>
        <v>0</v>
      </c>
      <c r="S179" s="246">
        <v>0</v>
      </c>
      <c r="T179" s="24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8" t="s">
        <v>130</v>
      </c>
      <c r="AT179" s="248" t="s">
        <v>126</v>
      </c>
      <c r="AU179" s="248" t="s">
        <v>84</v>
      </c>
      <c r="AY179" s="17" t="s">
        <v>123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7" t="s">
        <v>82</v>
      </c>
      <c r="BK179" s="249">
        <f>ROUND(I179*H179,2)</f>
        <v>0</v>
      </c>
      <c r="BL179" s="17" t="s">
        <v>130</v>
      </c>
      <c r="BM179" s="248" t="s">
        <v>452</v>
      </c>
    </row>
    <row r="180" s="2" customFormat="1">
      <c r="A180" s="38"/>
      <c r="B180" s="39"/>
      <c r="C180" s="40"/>
      <c r="D180" s="250" t="s">
        <v>132</v>
      </c>
      <c r="E180" s="40"/>
      <c r="F180" s="251" t="s">
        <v>453</v>
      </c>
      <c r="G180" s="40"/>
      <c r="H180" s="40"/>
      <c r="I180" s="144"/>
      <c r="J180" s="40"/>
      <c r="K180" s="40"/>
      <c r="L180" s="44"/>
      <c r="M180" s="252"/>
      <c r="N180" s="25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132</v>
      </c>
      <c r="AU180" s="17" t="s">
        <v>84</v>
      </c>
    </row>
    <row r="181" s="2" customFormat="1">
      <c r="A181" s="38"/>
      <c r="B181" s="39"/>
      <c r="C181" s="40"/>
      <c r="D181" s="250" t="s">
        <v>138</v>
      </c>
      <c r="E181" s="40"/>
      <c r="F181" s="254" t="s">
        <v>448</v>
      </c>
      <c r="G181" s="40"/>
      <c r="H181" s="40"/>
      <c r="I181" s="144"/>
      <c r="J181" s="40"/>
      <c r="K181" s="40"/>
      <c r="L181" s="44"/>
      <c r="M181" s="252"/>
      <c r="N181" s="25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138</v>
      </c>
      <c r="AU181" s="17" t="s">
        <v>84</v>
      </c>
    </row>
    <row r="182" s="13" customFormat="1">
      <c r="A182" s="13"/>
      <c r="B182" s="259"/>
      <c r="C182" s="260"/>
      <c r="D182" s="250" t="s">
        <v>217</v>
      </c>
      <c r="E182" s="261" t="s">
        <v>1</v>
      </c>
      <c r="F182" s="262" t="s">
        <v>449</v>
      </c>
      <c r="G182" s="260"/>
      <c r="H182" s="263">
        <v>2.2890000000000001</v>
      </c>
      <c r="I182" s="264"/>
      <c r="J182" s="260"/>
      <c r="K182" s="260"/>
      <c r="L182" s="265"/>
      <c r="M182" s="266"/>
      <c r="N182" s="267"/>
      <c r="O182" s="267"/>
      <c r="P182" s="267"/>
      <c r="Q182" s="267"/>
      <c r="R182" s="267"/>
      <c r="S182" s="267"/>
      <c r="T182" s="26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9" t="s">
        <v>217</v>
      </c>
      <c r="AU182" s="269" t="s">
        <v>84</v>
      </c>
      <c r="AV182" s="13" t="s">
        <v>84</v>
      </c>
      <c r="AW182" s="13" t="s">
        <v>31</v>
      </c>
      <c r="AX182" s="13" t="s">
        <v>74</v>
      </c>
      <c r="AY182" s="269" t="s">
        <v>123</v>
      </c>
    </row>
    <row r="183" s="14" customFormat="1">
      <c r="A183" s="14"/>
      <c r="B183" s="270"/>
      <c r="C183" s="271"/>
      <c r="D183" s="250" t="s">
        <v>217</v>
      </c>
      <c r="E183" s="272" t="s">
        <v>1</v>
      </c>
      <c r="F183" s="273" t="s">
        <v>227</v>
      </c>
      <c r="G183" s="271"/>
      <c r="H183" s="274">
        <v>2.2890000000000001</v>
      </c>
      <c r="I183" s="275"/>
      <c r="J183" s="271"/>
      <c r="K183" s="271"/>
      <c r="L183" s="276"/>
      <c r="M183" s="277"/>
      <c r="N183" s="278"/>
      <c r="O183" s="278"/>
      <c r="P183" s="278"/>
      <c r="Q183" s="278"/>
      <c r="R183" s="278"/>
      <c r="S183" s="278"/>
      <c r="T183" s="27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80" t="s">
        <v>217</v>
      </c>
      <c r="AU183" s="280" t="s">
        <v>84</v>
      </c>
      <c r="AV183" s="14" t="s">
        <v>130</v>
      </c>
      <c r="AW183" s="14" t="s">
        <v>31</v>
      </c>
      <c r="AX183" s="14" t="s">
        <v>82</v>
      </c>
      <c r="AY183" s="280" t="s">
        <v>123</v>
      </c>
    </row>
    <row r="184" s="2" customFormat="1" ht="16.5" customHeight="1">
      <c r="A184" s="38"/>
      <c r="B184" s="39"/>
      <c r="C184" s="236" t="s">
        <v>276</v>
      </c>
      <c r="D184" s="236" t="s">
        <v>126</v>
      </c>
      <c r="E184" s="237" t="s">
        <v>454</v>
      </c>
      <c r="F184" s="238" t="s">
        <v>455</v>
      </c>
      <c r="G184" s="239" t="s">
        <v>190</v>
      </c>
      <c r="H184" s="240">
        <v>20.600000000000001</v>
      </c>
      <c r="I184" s="241"/>
      <c r="J184" s="242">
        <f>ROUND(I184*H184,2)</f>
        <v>0</v>
      </c>
      <c r="K184" s="243"/>
      <c r="L184" s="44"/>
      <c r="M184" s="244" t="s">
        <v>1</v>
      </c>
      <c r="N184" s="245" t="s">
        <v>39</v>
      </c>
      <c r="O184" s="91"/>
      <c r="P184" s="246">
        <f>O184*H184</f>
        <v>0</v>
      </c>
      <c r="Q184" s="246">
        <v>0.00084000000000000003</v>
      </c>
      <c r="R184" s="246">
        <f>Q184*H184</f>
        <v>0.017304000000000003</v>
      </c>
      <c r="S184" s="246">
        <v>0</v>
      </c>
      <c r="T184" s="24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8" t="s">
        <v>130</v>
      </c>
      <c r="AT184" s="248" t="s">
        <v>126</v>
      </c>
      <c r="AU184" s="248" t="s">
        <v>84</v>
      </c>
      <c r="AY184" s="17" t="s">
        <v>123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7" t="s">
        <v>82</v>
      </c>
      <c r="BK184" s="249">
        <f>ROUND(I184*H184,2)</f>
        <v>0</v>
      </c>
      <c r="BL184" s="17" t="s">
        <v>130</v>
      </c>
      <c r="BM184" s="248" t="s">
        <v>456</v>
      </c>
    </row>
    <row r="185" s="2" customFormat="1">
      <c r="A185" s="38"/>
      <c r="B185" s="39"/>
      <c r="C185" s="40"/>
      <c r="D185" s="250" t="s">
        <v>132</v>
      </c>
      <c r="E185" s="40"/>
      <c r="F185" s="251" t="s">
        <v>457</v>
      </c>
      <c r="G185" s="40"/>
      <c r="H185" s="40"/>
      <c r="I185" s="144"/>
      <c r="J185" s="40"/>
      <c r="K185" s="40"/>
      <c r="L185" s="44"/>
      <c r="M185" s="252"/>
      <c r="N185" s="25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132</v>
      </c>
      <c r="AU185" s="17" t="s">
        <v>84</v>
      </c>
    </row>
    <row r="186" s="13" customFormat="1">
      <c r="A186" s="13"/>
      <c r="B186" s="259"/>
      <c r="C186" s="260"/>
      <c r="D186" s="250" t="s">
        <v>217</v>
      </c>
      <c r="E186" s="261" t="s">
        <v>1</v>
      </c>
      <c r="F186" s="262" t="s">
        <v>458</v>
      </c>
      <c r="G186" s="260"/>
      <c r="H186" s="263">
        <v>20.600000000000001</v>
      </c>
      <c r="I186" s="264"/>
      <c r="J186" s="260"/>
      <c r="K186" s="260"/>
      <c r="L186" s="265"/>
      <c r="M186" s="266"/>
      <c r="N186" s="267"/>
      <c r="O186" s="267"/>
      <c r="P186" s="267"/>
      <c r="Q186" s="267"/>
      <c r="R186" s="267"/>
      <c r="S186" s="267"/>
      <c r="T186" s="26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9" t="s">
        <v>217</v>
      </c>
      <c r="AU186" s="269" t="s">
        <v>84</v>
      </c>
      <c r="AV186" s="13" t="s">
        <v>84</v>
      </c>
      <c r="AW186" s="13" t="s">
        <v>31</v>
      </c>
      <c r="AX186" s="13" t="s">
        <v>82</v>
      </c>
      <c r="AY186" s="269" t="s">
        <v>123</v>
      </c>
    </row>
    <row r="187" s="2" customFormat="1" ht="16.5" customHeight="1">
      <c r="A187" s="38"/>
      <c r="B187" s="39"/>
      <c r="C187" s="236" t="s">
        <v>8</v>
      </c>
      <c r="D187" s="236" t="s">
        <v>126</v>
      </c>
      <c r="E187" s="237" t="s">
        <v>459</v>
      </c>
      <c r="F187" s="238" t="s">
        <v>460</v>
      </c>
      <c r="G187" s="239" t="s">
        <v>190</v>
      </c>
      <c r="H187" s="240">
        <v>156.69999999999999</v>
      </c>
      <c r="I187" s="241"/>
      <c r="J187" s="242">
        <f>ROUND(I187*H187,2)</f>
        <v>0</v>
      </c>
      <c r="K187" s="243"/>
      <c r="L187" s="44"/>
      <c r="M187" s="244" t="s">
        <v>1</v>
      </c>
      <c r="N187" s="245" t="s">
        <v>39</v>
      </c>
      <c r="O187" s="91"/>
      <c r="P187" s="246">
        <f>O187*H187</f>
        <v>0</v>
      </c>
      <c r="Q187" s="246">
        <v>0.00084999999999999995</v>
      </c>
      <c r="R187" s="246">
        <f>Q187*H187</f>
        <v>0.13319499999999998</v>
      </c>
      <c r="S187" s="246">
        <v>0</v>
      </c>
      <c r="T187" s="24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8" t="s">
        <v>130</v>
      </c>
      <c r="AT187" s="248" t="s">
        <v>126</v>
      </c>
      <c r="AU187" s="248" t="s">
        <v>84</v>
      </c>
      <c r="AY187" s="17" t="s">
        <v>123</v>
      </c>
      <c r="BE187" s="249">
        <f>IF(N187="základní",J187,0)</f>
        <v>0</v>
      </c>
      <c r="BF187" s="249">
        <f>IF(N187="snížená",J187,0)</f>
        <v>0</v>
      </c>
      <c r="BG187" s="249">
        <f>IF(N187="zákl. přenesená",J187,0)</f>
        <v>0</v>
      </c>
      <c r="BH187" s="249">
        <f>IF(N187="sníž. přenesená",J187,0)</f>
        <v>0</v>
      </c>
      <c r="BI187" s="249">
        <f>IF(N187="nulová",J187,0)</f>
        <v>0</v>
      </c>
      <c r="BJ187" s="17" t="s">
        <v>82</v>
      </c>
      <c r="BK187" s="249">
        <f>ROUND(I187*H187,2)</f>
        <v>0</v>
      </c>
      <c r="BL187" s="17" t="s">
        <v>130</v>
      </c>
      <c r="BM187" s="248" t="s">
        <v>461</v>
      </c>
    </row>
    <row r="188" s="2" customFormat="1">
      <c r="A188" s="38"/>
      <c r="B188" s="39"/>
      <c r="C188" s="40"/>
      <c r="D188" s="250" t="s">
        <v>132</v>
      </c>
      <c r="E188" s="40"/>
      <c r="F188" s="251" t="s">
        <v>462</v>
      </c>
      <c r="G188" s="40"/>
      <c r="H188" s="40"/>
      <c r="I188" s="144"/>
      <c r="J188" s="40"/>
      <c r="K188" s="40"/>
      <c r="L188" s="44"/>
      <c r="M188" s="252"/>
      <c r="N188" s="25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132</v>
      </c>
      <c r="AU188" s="17" t="s">
        <v>84</v>
      </c>
    </row>
    <row r="189" s="2" customFormat="1">
      <c r="A189" s="38"/>
      <c r="B189" s="39"/>
      <c r="C189" s="40"/>
      <c r="D189" s="250" t="s">
        <v>138</v>
      </c>
      <c r="E189" s="40"/>
      <c r="F189" s="254" t="s">
        <v>463</v>
      </c>
      <c r="G189" s="40"/>
      <c r="H189" s="40"/>
      <c r="I189" s="144"/>
      <c r="J189" s="40"/>
      <c r="K189" s="40"/>
      <c r="L189" s="44"/>
      <c r="M189" s="252"/>
      <c r="N189" s="25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138</v>
      </c>
      <c r="AU189" s="17" t="s">
        <v>84</v>
      </c>
    </row>
    <row r="190" s="13" customFormat="1">
      <c r="A190" s="13"/>
      <c r="B190" s="259"/>
      <c r="C190" s="260"/>
      <c r="D190" s="250" t="s">
        <v>217</v>
      </c>
      <c r="E190" s="261" t="s">
        <v>1</v>
      </c>
      <c r="F190" s="262" t="s">
        <v>464</v>
      </c>
      <c r="G190" s="260"/>
      <c r="H190" s="263">
        <v>156.69999999999999</v>
      </c>
      <c r="I190" s="264"/>
      <c r="J190" s="260"/>
      <c r="K190" s="260"/>
      <c r="L190" s="265"/>
      <c r="M190" s="266"/>
      <c r="N190" s="267"/>
      <c r="O190" s="267"/>
      <c r="P190" s="267"/>
      <c r="Q190" s="267"/>
      <c r="R190" s="267"/>
      <c r="S190" s="267"/>
      <c r="T190" s="26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9" t="s">
        <v>217</v>
      </c>
      <c r="AU190" s="269" t="s">
        <v>84</v>
      </c>
      <c r="AV190" s="13" t="s">
        <v>84</v>
      </c>
      <c r="AW190" s="13" t="s">
        <v>31</v>
      </c>
      <c r="AX190" s="13" t="s">
        <v>82</v>
      </c>
      <c r="AY190" s="269" t="s">
        <v>123</v>
      </c>
    </row>
    <row r="191" s="2" customFormat="1" ht="24" customHeight="1">
      <c r="A191" s="38"/>
      <c r="B191" s="39"/>
      <c r="C191" s="236" t="s">
        <v>288</v>
      </c>
      <c r="D191" s="236" t="s">
        <v>126</v>
      </c>
      <c r="E191" s="237" t="s">
        <v>465</v>
      </c>
      <c r="F191" s="238" t="s">
        <v>466</v>
      </c>
      <c r="G191" s="239" t="s">
        <v>190</v>
      </c>
      <c r="H191" s="240">
        <v>20.600000000000001</v>
      </c>
      <c r="I191" s="241"/>
      <c r="J191" s="242">
        <f>ROUND(I191*H191,2)</f>
        <v>0</v>
      </c>
      <c r="K191" s="243"/>
      <c r="L191" s="44"/>
      <c r="M191" s="244" t="s">
        <v>1</v>
      </c>
      <c r="N191" s="245" t="s">
        <v>39</v>
      </c>
      <c r="O191" s="91"/>
      <c r="P191" s="246">
        <f>O191*H191</f>
        <v>0</v>
      </c>
      <c r="Q191" s="246">
        <v>0</v>
      </c>
      <c r="R191" s="246">
        <f>Q191*H191</f>
        <v>0</v>
      </c>
      <c r="S191" s="246">
        <v>0</v>
      </c>
      <c r="T191" s="24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8" t="s">
        <v>130</v>
      </c>
      <c r="AT191" s="248" t="s">
        <v>126</v>
      </c>
      <c r="AU191" s="248" t="s">
        <v>84</v>
      </c>
      <c r="AY191" s="17" t="s">
        <v>123</v>
      </c>
      <c r="BE191" s="249">
        <f>IF(N191="základní",J191,0)</f>
        <v>0</v>
      </c>
      <c r="BF191" s="249">
        <f>IF(N191="snížená",J191,0)</f>
        <v>0</v>
      </c>
      <c r="BG191" s="249">
        <f>IF(N191="zákl. přenesená",J191,0)</f>
        <v>0</v>
      </c>
      <c r="BH191" s="249">
        <f>IF(N191="sníž. přenesená",J191,0)</f>
        <v>0</v>
      </c>
      <c r="BI191" s="249">
        <f>IF(N191="nulová",J191,0)</f>
        <v>0</v>
      </c>
      <c r="BJ191" s="17" t="s">
        <v>82</v>
      </c>
      <c r="BK191" s="249">
        <f>ROUND(I191*H191,2)</f>
        <v>0</v>
      </c>
      <c r="BL191" s="17" t="s">
        <v>130</v>
      </c>
      <c r="BM191" s="248" t="s">
        <v>467</v>
      </c>
    </row>
    <row r="192" s="2" customFormat="1">
      <c r="A192" s="38"/>
      <c r="B192" s="39"/>
      <c r="C192" s="40"/>
      <c r="D192" s="250" t="s">
        <v>132</v>
      </c>
      <c r="E192" s="40"/>
      <c r="F192" s="251" t="s">
        <v>468</v>
      </c>
      <c r="G192" s="40"/>
      <c r="H192" s="40"/>
      <c r="I192" s="144"/>
      <c r="J192" s="40"/>
      <c r="K192" s="40"/>
      <c r="L192" s="44"/>
      <c r="M192" s="252"/>
      <c r="N192" s="253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132</v>
      </c>
      <c r="AU192" s="17" t="s">
        <v>84</v>
      </c>
    </row>
    <row r="193" s="2" customFormat="1" ht="24" customHeight="1">
      <c r="A193" s="38"/>
      <c r="B193" s="39"/>
      <c r="C193" s="236" t="s">
        <v>296</v>
      </c>
      <c r="D193" s="236" t="s">
        <v>126</v>
      </c>
      <c r="E193" s="237" t="s">
        <v>469</v>
      </c>
      <c r="F193" s="238" t="s">
        <v>470</v>
      </c>
      <c r="G193" s="239" t="s">
        <v>190</v>
      </c>
      <c r="H193" s="240">
        <v>156.69999999999999</v>
      </c>
      <c r="I193" s="241"/>
      <c r="J193" s="242">
        <f>ROUND(I193*H193,2)</f>
        <v>0</v>
      </c>
      <c r="K193" s="243"/>
      <c r="L193" s="44"/>
      <c r="M193" s="244" t="s">
        <v>1</v>
      </c>
      <c r="N193" s="245" t="s">
        <v>39</v>
      </c>
      <c r="O193" s="91"/>
      <c r="P193" s="246">
        <f>O193*H193</f>
        <v>0</v>
      </c>
      <c r="Q193" s="246">
        <v>0</v>
      </c>
      <c r="R193" s="246">
        <f>Q193*H193</f>
        <v>0</v>
      </c>
      <c r="S193" s="246">
        <v>0</v>
      </c>
      <c r="T193" s="24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8" t="s">
        <v>130</v>
      </c>
      <c r="AT193" s="248" t="s">
        <v>126</v>
      </c>
      <c r="AU193" s="248" t="s">
        <v>84</v>
      </c>
      <c r="AY193" s="17" t="s">
        <v>123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7" t="s">
        <v>82</v>
      </c>
      <c r="BK193" s="249">
        <f>ROUND(I193*H193,2)</f>
        <v>0</v>
      </c>
      <c r="BL193" s="17" t="s">
        <v>130</v>
      </c>
      <c r="BM193" s="248" t="s">
        <v>471</v>
      </c>
    </row>
    <row r="194" s="2" customFormat="1">
      <c r="A194" s="38"/>
      <c r="B194" s="39"/>
      <c r="C194" s="40"/>
      <c r="D194" s="250" t="s">
        <v>132</v>
      </c>
      <c r="E194" s="40"/>
      <c r="F194" s="251" t="s">
        <v>472</v>
      </c>
      <c r="G194" s="40"/>
      <c r="H194" s="40"/>
      <c r="I194" s="144"/>
      <c r="J194" s="40"/>
      <c r="K194" s="40"/>
      <c r="L194" s="44"/>
      <c r="M194" s="252"/>
      <c r="N194" s="25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132</v>
      </c>
      <c r="AU194" s="17" t="s">
        <v>84</v>
      </c>
    </row>
    <row r="195" s="2" customFormat="1" ht="24" customHeight="1">
      <c r="A195" s="38"/>
      <c r="B195" s="39"/>
      <c r="C195" s="236" t="s">
        <v>302</v>
      </c>
      <c r="D195" s="236" t="s">
        <v>126</v>
      </c>
      <c r="E195" s="237" t="s">
        <v>473</v>
      </c>
      <c r="F195" s="238" t="s">
        <v>474</v>
      </c>
      <c r="G195" s="239" t="s">
        <v>215</v>
      </c>
      <c r="H195" s="240">
        <v>180.74199999999999</v>
      </c>
      <c r="I195" s="241"/>
      <c r="J195" s="242">
        <f>ROUND(I195*H195,2)</f>
        <v>0</v>
      </c>
      <c r="K195" s="243"/>
      <c r="L195" s="44"/>
      <c r="M195" s="244" t="s">
        <v>1</v>
      </c>
      <c r="N195" s="245" t="s">
        <v>39</v>
      </c>
      <c r="O195" s="91"/>
      <c r="P195" s="246">
        <f>O195*H195</f>
        <v>0</v>
      </c>
      <c r="Q195" s="246">
        <v>0</v>
      </c>
      <c r="R195" s="246">
        <f>Q195*H195</f>
        <v>0</v>
      </c>
      <c r="S195" s="246">
        <v>0</v>
      </c>
      <c r="T195" s="24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8" t="s">
        <v>130</v>
      </c>
      <c r="AT195" s="248" t="s">
        <v>126</v>
      </c>
      <c r="AU195" s="248" t="s">
        <v>84</v>
      </c>
      <c r="AY195" s="17" t="s">
        <v>123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17" t="s">
        <v>82</v>
      </c>
      <c r="BK195" s="249">
        <f>ROUND(I195*H195,2)</f>
        <v>0</v>
      </c>
      <c r="BL195" s="17" t="s">
        <v>130</v>
      </c>
      <c r="BM195" s="248" t="s">
        <v>475</v>
      </c>
    </row>
    <row r="196" s="2" customFormat="1">
      <c r="A196" s="38"/>
      <c r="B196" s="39"/>
      <c r="C196" s="40"/>
      <c r="D196" s="250" t="s">
        <v>132</v>
      </c>
      <c r="E196" s="40"/>
      <c r="F196" s="251" t="s">
        <v>476</v>
      </c>
      <c r="G196" s="40"/>
      <c r="H196" s="40"/>
      <c r="I196" s="144"/>
      <c r="J196" s="40"/>
      <c r="K196" s="40"/>
      <c r="L196" s="44"/>
      <c r="M196" s="252"/>
      <c r="N196" s="25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132</v>
      </c>
      <c r="AU196" s="17" t="s">
        <v>84</v>
      </c>
    </row>
    <row r="197" s="2" customFormat="1" ht="24" customHeight="1">
      <c r="A197" s="38"/>
      <c r="B197" s="39"/>
      <c r="C197" s="236" t="s">
        <v>308</v>
      </c>
      <c r="D197" s="236" t="s">
        <v>126</v>
      </c>
      <c r="E197" s="237" t="s">
        <v>255</v>
      </c>
      <c r="F197" s="238" t="s">
        <v>477</v>
      </c>
      <c r="G197" s="239" t="s">
        <v>215</v>
      </c>
      <c r="H197" s="240">
        <v>69.530000000000001</v>
      </c>
      <c r="I197" s="241"/>
      <c r="J197" s="242">
        <f>ROUND(I197*H197,2)</f>
        <v>0</v>
      </c>
      <c r="K197" s="243"/>
      <c r="L197" s="44"/>
      <c r="M197" s="244" t="s">
        <v>1</v>
      </c>
      <c r="N197" s="245" t="s">
        <v>39</v>
      </c>
      <c r="O197" s="91"/>
      <c r="P197" s="246">
        <f>O197*H197</f>
        <v>0</v>
      </c>
      <c r="Q197" s="246">
        <v>0</v>
      </c>
      <c r="R197" s="246">
        <f>Q197*H197</f>
        <v>0</v>
      </c>
      <c r="S197" s="246">
        <v>0</v>
      </c>
      <c r="T197" s="24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8" t="s">
        <v>130</v>
      </c>
      <c r="AT197" s="248" t="s">
        <v>126</v>
      </c>
      <c r="AU197" s="248" t="s">
        <v>84</v>
      </c>
      <c r="AY197" s="17" t="s">
        <v>123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7" t="s">
        <v>82</v>
      </c>
      <c r="BK197" s="249">
        <f>ROUND(I197*H197,2)</f>
        <v>0</v>
      </c>
      <c r="BL197" s="17" t="s">
        <v>130</v>
      </c>
      <c r="BM197" s="248" t="s">
        <v>478</v>
      </c>
    </row>
    <row r="198" s="2" customFormat="1">
      <c r="A198" s="38"/>
      <c r="B198" s="39"/>
      <c r="C198" s="40"/>
      <c r="D198" s="250" t="s">
        <v>132</v>
      </c>
      <c r="E198" s="40"/>
      <c r="F198" s="251" t="s">
        <v>479</v>
      </c>
      <c r="G198" s="40"/>
      <c r="H198" s="40"/>
      <c r="I198" s="144"/>
      <c r="J198" s="40"/>
      <c r="K198" s="40"/>
      <c r="L198" s="44"/>
      <c r="M198" s="252"/>
      <c r="N198" s="253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132</v>
      </c>
      <c r="AU198" s="17" t="s">
        <v>84</v>
      </c>
    </row>
    <row r="199" s="2" customFormat="1">
      <c r="A199" s="38"/>
      <c r="B199" s="39"/>
      <c r="C199" s="40"/>
      <c r="D199" s="250" t="s">
        <v>138</v>
      </c>
      <c r="E199" s="40"/>
      <c r="F199" s="254" t="s">
        <v>263</v>
      </c>
      <c r="G199" s="40"/>
      <c r="H199" s="40"/>
      <c r="I199" s="144"/>
      <c r="J199" s="40"/>
      <c r="K199" s="40"/>
      <c r="L199" s="44"/>
      <c r="M199" s="252"/>
      <c r="N199" s="253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138</v>
      </c>
      <c r="AU199" s="17" t="s">
        <v>84</v>
      </c>
    </row>
    <row r="200" s="2" customFormat="1" ht="24" customHeight="1">
      <c r="A200" s="38"/>
      <c r="B200" s="39"/>
      <c r="C200" s="236" t="s">
        <v>313</v>
      </c>
      <c r="D200" s="236" t="s">
        <v>126</v>
      </c>
      <c r="E200" s="237" t="s">
        <v>259</v>
      </c>
      <c r="F200" s="238" t="s">
        <v>260</v>
      </c>
      <c r="G200" s="239" t="s">
        <v>215</v>
      </c>
      <c r="H200" s="240">
        <v>69.530000000000001</v>
      </c>
      <c r="I200" s="241"/>
      <c r="J200" s="242">
        <f>ROUND(I200*H200,2)</f>
        <v>0</v>
      </c>
      <c r="K200" s="243"/>
      <c r="L200" s="44"/>
      <c r="M200" s="244" t="s">
        <v>1</v>
      </c>
      <c r="N200" s="245" t="s">
        <v>39</v>
      </c>
      <c r="O200" s="91"/>
      <c r="P200" s="246">
        <f>O200*H200</f>
        <v>0</v>
      </c>
      <c r="Q200" s="246">
        <v>0</v>
      </c>
      <c r="R200" s="246">
        <f>Q200*H200</f>
        <v>0</v>
      </c>
      <c r="S200" s="246">
        <v>0</v>
      </c>
      <c r="T200" s="24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8" t="s">
        <v>130</v>
      </c>
      <c r="AT200" s="248" t="s">
        <v>126</v>
      </c>
      <c r="AU200" s="248" t="s">
        <v>84</v>
      </c>
      <c r="AY200" s="17" t="s">
        <v>123</v>
      </c>
      <c r="BE200" s="249">
        <f>IF(N200="základní",J200,0)</f>
        <v>0</v>
      </c>
      <c r="BF200" s="249">
        <f>IF(N200="snížená",J200,0)</f>
        <v>0</v>
      </c>
      <c r="BG200" s="249">
        <f>IF(N200="zákl. přenesená",J200,0)</f>
        <v>0</v>
      </c>
      <c r="BH200" s="249">
        <f>IF(N200="sníž. přenesená",J200,0)</f>
        <v>0</v>
      </c>
      <c r="BI200" s="249">
        <f>IF(N200="nulová",J200,0)</f>
        <v>0</v>
      </c>
      <c r="BJ200" s="17" t="s">
        <v>82</v>
      </c>
      <c r="BK200" s="249">
        <f>ROUND(I200*H200,2)</f>
        <v>0</v>
      </c>
      <c r="BL200" s="17" t="s">
        <v>130</v>
      </c>
      <c r="BM200" s="248" t="s">
        <v>480</v>
      </c>
    </row>
    <row r="201" s="2" customFormat="1">
      <c r="A201" s="38"/>
      <c r="B201" s="39"/>
      <c r="C201" s="40"/>
      <c r="D201" s="250" t="s">
        <v>132</v>
      </c>
      <c r="E201" s="40"/>
      <c r="F201" s="251" t="s">
        <v>262</v>
      </c>
      <c r="G201" s="40"/>
      <c r="H201" s="40"/>
      <c r="I201" s="144"/>
      <c r="J201" s="40"/>
      <c r="K201" s="40"/>
      <c r="L201" s="44"/>
      <c r="M201" s="252"/>
      <c r="N201" s="253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132</v>
      </c>
      <c r="AU201" s="17" t="s">
        <v>84</v>
      </c>
    </row>
    <row r="202" s="2" customFormat="1">
      <c r="A202" s="38"/>
      <c r="B202" s="39"/>
      <c r="C202" s="40"/>
      <c r="D202" s="250" t="s">
        <v>138</v>
      </c>
      <c r="E202" s="40"/>
      <c r="F202" s="254" t="s">
        <v>263</v>
      </c>
      <c r="G202" s="40"/>
      <c r="H202" s="40"/>
      <c r="I202" s="144"/>
      <c r="J202" s="40"/>
      <c r="K202" s="40"/>
      <c r="L202" s="44"/>
      <c r="M202" s="252"/>
      <c r="N202" s="25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138</v>
      </c>
      <c r="AU202" s="17" t="s">
        <v>84</v>
      </c>
    </row>
    <row r="203" s="2" customFormat="1" ht="16.5" customHeight="1">
      <c r="A203" s="38"/>
      <c r="B203" s="39"/>
      <c r="C203" s="236" t="s">
        <v>7</v>
      </c>
      <c r="D203" s="236" t="s">
        <v>126</v>
      </c>
      <c r="E203" s="237" t="s">
        <v>271</v>
      </c>
      <c r="F203" s="238" t="s">
        <v>272</v>
      </c>
      <c r="G203" s="239" t="s">
        <v>215</v>
      </c>
      <c r="H203" s="240">
        <v>69.530000000000001</v>
      </c>
      <c r="I203" s="241"/>
      <c r="J203" s="242">
        <f>ROUND(I203*H203,2)</f>
        <v>0</v>
      </c>
      <c r="K203" s="243"/>
      <c r="L203" s="44"/>
      <c r="M203" s="244" t="s">
        <v>1</v>
      </c>
      <c r="N203" s="245" t="s">
        <v>39</v>
      </c>
      <c r="O203" s="91"/>
      <c r="P203" s="246">
        <f>O203*H203</f>
        <v>0</v>
      </c>
      <c r="Q203" s="246">
        <v>0</v>
      </c>
      <c r="R203" s="246">
        <f>Q203*H203</f>
        <v>0</v>
      </c>
      <c r="S203" s="246">
        <v>0</v>
      </c>
      <c r="T203" s="24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8" t="s">
        <v>130</v>
      </c>
      <c r="AT203" s="248" t="s">
        <v>126</v>
      </c>
      <c r="AU203" s="248" t="s">
        <v>84</v>
      </c>
      <c r="AY203" s="17" t="s">
        <v>123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7" t="s">
        <v>82</v>
      </c>
      <c r="BK203" s="249">
        <f>ROUND(I203*H203,2)</f>
        <v>0</v>
      </c>
      <c r="BL203" s="17" t="s">
        <v>130</v>
      </c>
      <c r="BM203" s="248" t="s">
        <v>481</v>
      </c>
    </row>
    <row r="204" s="2" customFormat="1">
      <c r="A204" s="38"/>
      <c r="B204" s="39"/>
      <c r="C204" s="40"/>
      <c r="D204" s="250" t="s">
        <v>132</v>
      </c>
      <c r="E204" s="40"/>
      <c r="F204" s="251" t="s">
        <v>272</v>
      </c>
      <c r="G204" s="40"/>
      <c r="H204" s="40"/>
      <c r="I204" s="144"/>
      <c r="J204" s="40"/>
      <c r="K204" s="40"/>
      <c r="L204" s="44"/>
      <c r="M204" s="252"/>
      <c r="N204" s="25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132</v>
      </c>
      <c r="AU204" s="17" t="s">
        <v>84</v>
      </c>
    </row>
    <row r="205" s="2" customFormat="1" ht="24" customHeight="1">
      <c r="A205" s="38"/>
      <c r="B205" s="39"/>
      <c r="C205" s="236" t="s">
        <v>321</v>
      </c>
      <c r="D205" s="236" t="s">
        <v>126</v>
      </c>
      <c r="E205" s="237" t="s">
        <v>277</v>
      </c>
      <c r="F205" s="238" t="s">
        <v>278</v>
      </c>
      <c r="G205" s="239" t="s">
        <v>279</v>
      </c>
      <c r="H205" s="240">
        <v>128.631</v>
      </c>
      <c r="I205" s="241"/>
      <c r="J205" s="242">
        <f>ROUND(I205*H205,2)</f>
        <v>0</v>
      </c>
      <c r="K205" s="243"/>
      <c r="L205" s="44"/>
      <c r="M205" s="244" t="s">
        <v>1</v>
      </c>
      <c r="N205" s="245" t="s">
        <v>39</v>
      </c>
      <c r="O205" s="91"/>
      <c r="P205" s="246">
        <f>O205*H205</f>
        <v>0</v>
      </c>
      <c r="Q205" s="246">
        <v>0</v>
      </c>
      <c r="R205" s="246">
        <f>Q205*H205</f>
        <v>0</v>
      </c>
      <c r="S205" s="246">
        <v>0</v>
      </c>
      <c r="T205" s="24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8" t="s">
        <v>130</v>
      </c>
      <c r="AT205" s="248" t="s">
        <v>126</v>
      </c>
      <c r="AU205" s="248" t="s">
        <v>84</v>
      </c>
      <c r="AY205" s="17" t="s">
        <v>123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7" t="s">
        <v>82</v>
      </c>
      <c r="BK205" s="249">
        <f>ROUND(I205*H205,2)</f>
        <v>0</v>
      </c>
      <c r="BL205" s="17" t="s">
        <v>130</v>
      </c>
      <c r="BM205" s="248" t="s">
        <v>482</v>
      </c>
    </row>
    <row r="206" s="2" customFormat="1">
      <c r="A206" s="38"/>
      <c r="B206" s="39"/>
      <c r="C206" s="40"/>
      <c r="D206" s="250" t="s">
        <v>132</v>
      </c>
      <c r="E206" s="40"/>
      <c r="F206" s="251" t="s">
        <v>281</v>
      </c>
      <c r="G206" s="40"/>
      <c r="H206" s="40"/>
      <c r="I206" s="144"/>
      <c r="J206" s="40"/>
      <c r="K206" s="40"/>
      <c r="L206" s="44"/>
      <c r="M206" s="252"/>
      <c r="N206" s="253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132</v>
      </c>
      <c r="AU206" s="17" t="s">
        <v>84</v>
      </c>
    </row>
    <row r="207" s="2" customFormat="1">
      <c r="A207" s="38"/>
      <c r="B207" s="39"/>
      <c r="C207" s="40"/>
      <c r="D207" s="250" t="s">
        <v>138</v>
      </c>
      <c r="E207" s="40"/>
      <c r="F207" s="254" t="s">
        <v>282</v>
      </c>
      <c r="G207" s="40"/>
      <c r="H207" s="40"/>
      <c r="I207" s="144"/>
      <c r="J207" s="40"/>
      <c r="K207" s="40"/>
      <c r="L207" s="44"/>
      <c r="M207" s="252"/>
      <c r="N207" s="25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138</v>
      </c>
      <c r="AU207" s="17" t="s">
        <v>84</v>
      </c>
    </row>
    <row r="208" s="13" customFormat="1">
      <c r="A208" s="13"/>
      <c r="B208" s="259"/>
      <c r="C208" s="260"/>
      <c r="D208" s="250" t="s">
        <v>217</v>
      </c>
      <c r="E208" s="261" t="s">
        <v>1</v>
      </c>
      <c r="F208" s="262" t="s">
        <v>483</v>
      </c>
      <c r="G208" s="260"/>
      <c r="H208" s="263">
        <v>128.631</v>
      </c>
      <c r="I208" s="264"/>
      <c r="J208" s="260"/>
      <c r="K208" s="260"/>
      <c r="L208" s="265"/>
      <c r="M208" s="266"/>
      <c r="N208" s="267"/>
      <c r="O208" s="267"/>
      <c r="P208" s="267"/>
      <c r="Q208" s="267"/>
      <c r="R208" s="267"/>
      <c r="S208" s="267"/>
      <c r="T208" s="26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9" t="s">
        <v>217</v>
      </c>
      <c r="AU208" s="269" t="s">
        <v>84</v>
      </c>
      <c r="AV208" s="13" t="s">
        <v>84</v>
      </c>
      <c r="AW208" s="13" t="s">
        <v>31</v>
      </c>
      <c r="AX208" s="13" t="s">
        <v>74</v>
      </c>
      <c r="AY208" s="269" t="s">
        <v>123</v>
      </c>
    </row>
    <row r="209" s="14" customFormat="1">
      <c r="A209" s="14"/>
      <c r="B209" s="270"/>
      <c r="C209" s="271"/>
      <c r="D209" s="250" t="s">
        <v>217</v>
      </c>
      <c r="E209" s="272" t="s">
        <v>1</v>
      </c>
      <c r="F209" s="273" t="s">
        <v>227</v>
      </c>
      <c r="G209" s="271"/>
      <c r="H209" s="274">
        <v>128.631</v>
      </c>
      <c r="I209" s="275"/>
      <c r="J209" s="271"/>
      <c r="K209" s="271"/>
      <c r="L209" s="276"/>
      <c r="M209" s="277"/>
      <c r="N209" s="278"/>
      <c r="O209" s="278"/>
      <c r="P209" s="278"/>
      <c r="Q209" s="278"/>
      <c r="R209" s="278"/>
      <c r="S209" s="278"/>
      <c r="T209" s="27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80" t="s">
        <v>217</v>
      </c>
      <c r="AU209" s="280" t="s">
        <v>84</v>
      </c>
      <c r="AV209" s="14" t="s">
        <v>130</v>
      </c>
      <c r="AW209" s="14" t="s">
        <v>31</v>
      </c>
      <c r="AX209" s="14" t="s">
        <v>82</v>
      </c>
      <c r="AY209" s="280" t="s">
        <v>123</v>
      </c>
    </row>
    <row r="210" s="2" customFormat="1" ht="24" customHeight="1">
      <c r="A210" s="38"/>
      <c r="B210" s="39"/>
      <c r="C210" s="236" t="s">
        <v>329</v>
      </c>
      <c r="D210" s="236" t="s">
        <v>126</v>
      </c>
      <c r="E210" s="237" t="s">
        <v>484</v>
      </c>
      <c r="F210" s="238" t="s">
        <v>485</v>
      </c>
      <c r="G210" s="239" t="s">
        <v>215</v>
      </c>
      <c r="H210" s="240">
        <v>94.924000000000007</v>
      </c>
      <c r="I210" s="241"/>
      <c r="J210" s="242">
        <f>ROUND(I210*H210,2)</f>
        <v>0</v>
      </c>
      <c r="K210" s="243"/>
      <c r="L210" s="44"/>
      <c r="M210" s="244" t="s">
        <v>1</v>
      </c>
      <c r="N210" s="245" t="s">
        <v>39</v>
      </c>
      <c r="O210" s="91"/>
      <c r="P210" s="246">
        <f>O210*H210</f>
        <v>0</v>
      </c>
      <c r="Q210" s="246">
        <v>0</v>
      </c>
      <c r="R210" s="246">
        <f>Q210*H210</f>
        <v>0</v>
      </c>
      <c r="S210" s="246">
        <v>0</v>
      </c>
      <c r="T210" s="24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8" t="s">
        <v>130</v>
      </c>
      <c r="AT210" s="248" t="s">
        <v>126</v>
      </c>
      <c r="AU210" s="248" t="s">
        <v>84</v>
      </c>
      <c r="AY210" s="17" t="s">
        <v>123</v>
      </c>
      <c r="BE210" s="249">
        <f>IF(N210="základní",J210,0)</f>
        <v>0</v>
      </c>
      <c r="BF210" s="249">
        <f>IF(N210="snížená",J210,0)</f>
        <v>0</v>
      </c>
      <c r="BG210" s="249">
        <f>IF(N210="zákl. přenesená",J210,0)</f>
        <v>0</v>
      </c>
      <c r="BH210" s="249">
        <f>IF(N210="sníž. přenesená",J210,0)</f>
        <v>0</v>
      </c>
      <c r="BI210" s="249">
        <f>IF(N210="nulová",J210,0)</f>
        <v>0</v>
      </c>
      <c r="BJ210" s="17" t="s">
        <v>82</v>
      </c>
      <c r="BK210" s="249">
        <f>ROUND(I210*H210,2)</f>
        <v>0</v>
      </c>
      <c r="BL210" s="17" t="s">
        <v>130</v>
      </c>
      <c r="BM210" s="248" t="s">
        <v>486</v>
      </c>
    </row>
    <row r="211" s="2" customFormat="1">
      <c r="A211" s="38"/>
      <c r="B211" s="39"/>
      <c r="C211" s="40"/>
      <c r="D211" s="250" t="s">
        <v>132</v>
      </c>
      <c r="E211" s="40"/>
      <c r="F211" s="251" t="s">
        <v>487</v>
      </c>
      <c r="G211" s="40"/>
      <c r="H211" s="40"/>
      <c r="I211" s="144"/>
      <c r="J211" s="40"/>
      <c r="K211" s="40"/>
      <c r="L211" s="44"/>
      <c r="M211" s="252"/>
      <c r="N211" s="253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132</v>
      </c>
      <c r="AU211" s="17" t="s">
        <v>84</v>
      </c>
    </row>
    <row r="212" s="15" customFormat="1">
      <c r="A212" s="15"/>
      <c r="B212" s="281"/>
      <c r="C212" s="282"/>
      <c r="D212" s="250" t="s">
        <v>217</v>
      </c>
      <c r="E212" s="283" t="s">
        <v>1</v>
      </c>
      <c r="F212" s="284" t="s">
        <v>488</v>
      </c>
      <c r="G212" s="282"/>
      <c r="H212" s="283" t="s">
        <v>1</v>
      </c>
      <c r="I212" s="285"/>
      <c r="J212" s="282"/>
      <c r="K212" s="282"/>
      <c r="L212" s="286"/>
      <c r="M212" s="287"/>
      <c r="N212" s="288"/>
      <c r="O212" s="288"/>
      <c r="P212" s="288"/>
      <c r="Q212" s="288"/>
      <c r="R212" s="288"/>
      <c r="S212" s="288"/>
      <c r="T212" s="289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90" t="s">
        <v>217</v>
      </c>
      <c r="AU212" s="290" t="s">
        <v>84</v>
      </c>
      <c r="AV212" s="15" t="s">
        <v>82</v>
      </c>
      <c r="AW212" s="15" t="s">
        <v>31</v>
      </c>
      <c r="AX212" s="15" t="s">
        <v>74</v>
      </c>
      <c r="AY212" s="290" t="s">
        <v>123</v>
      </c>
    </row>
    <row r="213" s="13" customFormat="1">
      <c r="A213" s="13"/>
      <c r="B213" s="259"/>
      <c r="C213" s="260"/>
      <c r="D213" s="250" t="s">
        <v>217</v>
      </c>
      <c r="E213" s="261" t="s">
        <v>1</v>
      </c>
      <c r="F213" s="262" t="s">
        <v>489</v>
      </c>
      <c r="G213" s="260"/>
      <c r="H213" s="263">
        <v>62.399999999999999</v>
      </c>
      <c r="I213" s="264"/>
      <c r="J213" s="260"/>
      <c r="K213" s="260"/>
      <c r="L213" s="265"/>
      <c r="M213" s="266"/>
      <c r="N213" s="267"/>
      <c r="O213" s="267"/>
      <c r="P213" s="267"/>
      <c r="Q213" s="267"/>
      <c r="R213" s="267"/>
      <c r="S213" s="267"/>
      <c r="T213" s="26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9" t="s">
        <v>217</v>
      </c>
      <c r="AU213" s="269" t="s">
        <v>84</v>
      </c>
      <c r="AV213" s="13" t="s">
        <v>84</v>
      </c>
      <c r="AW213" s="13" t="s">
        <v>31</v>
      </c>
      <c r="AX213" s="13" t="s">
        <v>74</v>
      </c>
      <c r="AY213" s="269" t="s">
        <v>123</v>
      </c>
    </row>
    <row r="214" s="15" customFormat="1">
      <c r="A214" s="15"/>
      <c r="B214" s="281"/>
      <c r="C214" s="282"/>
      <c r="D214" s="250" t="s">
        <v>217</v>
      </c>
      <c r="E214" s="283" t="s">
        <v>1</v>
      </c>
      <c r="F214" s="284" t="s">
        <v>490</v>
      </c>
      <c r="G214" s="282"/>
      <c r="H214" s="283" t="s">
        <v>1</v>
      </c>
      <c r="I214" s="285"/>
      <c r="J214" s="282"/>
      <c r="K214" s="282"/>
      <c r="L214" s="286"/>
      <c r="M214" s="287"/>
      <c r="N214" s="288"/>
      <c r="O214" s="288"/>
      <c r="P214" s="288"/>
      <c r="Q214" s="288"/>
      <c r="R214" s="288"/>
      <c r="S214" s="288"/>
      <c r="T214" s="289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90" t="s">
        <v>217</v>
      </c>
      <c r="AU214" s="290" t="s">
        <v>84</v>
      </c>
      <c r="AV214" s="15" t="s">
        <v>82</v>
      </c>
      <c r="AW214" s="15" t="s">
        <v>31</v>
      </c>
      <c r="AX214" s="15" t="s">
        <v>74</v>
      </c>
      <c r="AY214" s="290" t="s">
        <v>123</v>
      </c>
    </row>
    <row r="215" s="13" customFormat="1">
      <c r="A215" s="13"/>
      <c r="B215" s="259"/>
      <c r="C215" s="260"/>
      <c r="D215" s="250" t="s">
        <v>217</v>
      </c>
      <c r="E215" s="261" t="s">
        <v>1</v>
      </c>
      <c r="F215" s="262" t="s">
        <v>491</v>
      </c>
      <c r="G215" s="260"/>
      <c r="H215" s="263">
        <v>18.164999999999999</v>
      </c>
      <c r="I215" s="264"/>
      <c r="J215" s="260"/>
      <c r="K215" s="260"/>
      <c r="L215" s="265"/>
      <c r="M215" s="266"/>
      <c r="N215" s="267"/>
      <c r="O215" s="267"/>
      <c r="P215" s="267"/>
      <c r="Q215" s="267"/>
      <c r="R215" s="267"/>
      <c r="S215" s="267"/>
      <c r="T215" s="26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9" t="s">
        <v>217</v>
      </c>
      <c r="AU215" s="269" t="s">
        <v>84</v>
      </c>
      <c r="AV215" s="13" t="s">
        <v>84</v>
      </c>
      <c r="AW215" s="13" t="s">
        <v>31</v>
      </c>
      <c r="AX215" s="13" t="s">
        <v>74</v>
      </c>
      <c r="AY215" s="269" t="s">
        <v>123</v>
      </c>
    </row>
    <row r="216" s="15" customFormat="1">
      <c r="A216" s="15"/>
      <c r="B216" s="281"/>
      <c r="C216" s="282"/>
      <c r="D216" s="250" t="s">
        <v>217</v>
      </c>
      <c r="E216" s="283" t="s">
        <v>1</v>
      </c>
      <c r="F216" s="284" t="s">
        <v>492</v>
      </c>
      <c r="G216" s="282"/>
      <c r="H216" s="283" t="s">
        <v>1</v>
      </c>
      <c r="I216" s="285"/>
      <c r="J216" s="282"/>
      <c r="K216" s="282"/>
      <c r="L216" s="286"/>
      <c r="M216" s="287"/>
      <c r="N216" s="288"/>
      <c r="O216" s="288"/>
      <c r="P216" s="288"/>
      <c r="Q216" s="288"/>
      <c r="R216" s="288"/>
      <c r="S216" s="288"/>
      <c r="T216" s="289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90" t="s">
        <v>217</v>
      </c>
      <c r="AU216" s="290" t="s">
        <v>84</v>
      </c>
      <c r="AV216" s="15" t="s">
        <v>82</v>
      </c>
      <c r="AW216" s="15" t="s">
        <v>31</v>
      </c>
      <c r="AX216" s="15" t="s">
        <v>74</v>
      </c>
      <c r="AY216" s="290" t="s">
        <v>123</v>
      </c>
    </row>
    <row r="217" s="13" customFormat="1">
      <c r="A217" s="13"/>
      <c r="B217" s="259"/>
      <c r="C217" s="260"/>
      <c r="D217" s="250" t="s">
        <v>217</v>
      </c>
      <c r="E217" s="261" t="s">
        <v>1</v>
      </c>
      <c r="F217" s="262" t="s">
        <v>493</v>
      </c>
      <c r="G217" s="260"/>
      <c r="H217" s="263">
        <v>14.359</v>
      </c>
      <c r="I217" s="264"/>
      <c r="J217" s="260"/>
      <c r="K217" s="260"/>
      <c r="L217" s="265"/>
      <c r="M217" s="266"/>
      <c r="N217" s="267"/>
      <c r="O217" s="267"/>
      <c r="P217" s="267"/>
      <c r="Q217" s="267"/>
      <c r="R217" s="267"/>
      <c r="S217" s="267"/>
      <c r="T217" s="26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9" t="s">
        <v>217</v>
      </c>
      <c r="AU217" s="269" t="s">
        <v>84</v>
      </c>
      <c r="AV217" s="13" t="s">
        <v>84</v>
      </c>
      <c r="AW217" s="13" t="s">
        <v>31</v>
      </c>
      <c r="AX217" s="13" t="s">
        <v>74</v>
      </c>
      <c r="AY217" s="269" t="s">
        <v>123</v>
      </c>
    </row>
    <row r="218" s="14" customFormat="1">
      <c r="A218" s="14"/>
      <c r="B218" s="270"/>
      <c r="C218" s="271"/>
      <c r="D218" s="250" t="s">
        <v>217</v>
      </c>
      <c r="E218" s="272" t="s">
        <v>1</v>
      </c>
      <c r="F218" s="273" t="s">
        <v>227</v>
      </c>
      <c r="G218" s="271"/>
      <c r="H218" s="274">
        <v>94.924000000000007</v>
      </c>
      <c r="I218" s="275"/>
      <c r="J218" s="271"/>
      <c r="K218" s="271"/>
      <c r="L218" s="276"/>
      <c r="M218" s="277"/>
      <c r="N218" s="278"/>
      <c r="O218" s="278"/>
      <c r="P218" s="278"/>
      <c r="Q218" s="278"/>
      <c r="R218" s="278"/>
      <c r="S218" s="278"/>
      <c r="T218" s="27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80" t="s">
        <v>217</v>
      </c>
      <c r="AU218" s="280" t="s">
        <v>84</v>
      </c>
      <c r="AV218" s="14" t="s">
        <v>130</v>
      </c>
      <c r="AW218" s="14" t="s">
        <v>31</v>
      </c>
      <c r="AX218" s="14" t="s">
        <v>82</v>
      </c>
      <c r="AY218" s="280" t="s">
        <v>123</v>
      </c>
    </row>
    <row r="219" s="2" customFormat="1" ht="24" customHeight="1">
      <c r="A219" s="38"/>
      <c r="B219" s="39"/>
      <c r="C219" s="236" t="s">
        <v>334</v>
      </c>
      <c r="D219" s="236" t="s">
        <v>126</v>
      </c>
      <c r="E219" s="237" t="s">
        <v>494</v>
      </c>
      <c r="F219" s="238" t="s">
        <v>495</v>
      </c>
      <c r="G219" s="239" t="s">
        <v>215</v>
      </c>
      <c r="H219" s="240">
        <v>15.183</v>
      </c>
      <c r="I219" s="241"/>
      <c r="J219" s="242">
        <f>ROUND(I219*H219,2)</f>
        <v>0</v>
      </c>
      <c r="K219" s="243"/>
      <c r="L219" s="44"/>
      <c r="M219" s="244" t="s">
        <v>1</v>
      </c>
      <c r="N219" s="245" t="s">
        <v>39</v>
      </c>
      <c r="O219" s="91"/>
      <c r="P219" s="246">
        <f>O219*H219</f>
        <v>0</v>
      </c>
      <c r="Q219" s="246">
        <v>0</v>
      </c>
      <c r="R219" s="246">
        <f>Q219*H219</f>
        <v>0</v>
      </c>
      <c r="S219" s="246">
        <v>0</v>
      </c>
      <c r="T219" s="24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8" t="s">
        <v>130</v>
      </c>
      <c r="AT219" s="248" t="s">
        <v>126</v>
      </c>
      <c r="AU219" s="248" t="s">
        <v>84</v>
      </c>
      <c r="AY219" s="17" t="s">
        <v>123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7" t="s">
        <v>82</v>
      </c>
      <c r="BK219" s="249">
        <f>ROUND(I219*H219,2)</f>
        <v>0</v>
      </c>
      <c r="BL219" s="17" t="s">
        <v>130</v>
      </c>
      <c r="BM219" s="248" t="s">
        <v>496</v>
      </c>
    </row>
    <row r="220" s="2" customFormat="1">
      <c r="A220" s="38"/>
      <c r="B220" s="39"/>
      <c r="C220" s="40"/>
      <c r="D220" s="250" t="s">
        <v>132</v>
      </c>
      <c r="E220" s="40"/>
      <c r="F220" s="251" t="s">
        <v>497</v>
      </c>
      <c r="G220" s="40"/>
      <c r="H220" s="40"/>
      <c r="I220" s="144"/>
      <c r="J220" s="40"/>
      <c r="K220" s="40"/>
      <c r="L220" s="44"/>
      <c r="M220" s="252"/>
      <c r="N220" s="253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132</v>
      </c>
      <c r="AU220" s="17" t="s">
        <v>84</v>
      </c>
    </row>
    <row r="221" s="2" customFormat="1">
      <c r="A221" s="38"/>
      <c r="B221" s="39"/>
      <c r="C221" s="40"/>
      <c r="D221" s="250" t="s">
        <v>138</v>
      </c>
      <c r="E221" s="40"/>
      <c r="F221" s="302" t="s">
        <v>498</v>
      </c>
      <c r="G221" s="40"/>
      <c r="H221" s="40"/>
      <c r="I221" s="144"/>
      <c r="J221" s="40"/>
      <c r="K221" s="40"/>
      <c r="L221" s="44"/>
      <c r="M221" s="252"/>
      <c r="N221" s="253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138</v>
      </c>
      <c r="AU221" s="17" t="s">
        <v>84</v>
      </c>
    </row>
    <row r="222" s="13" customFormat="1">
      <c r="A222" s="13"/>
      <c r="B222" s="259"/>
      <c r="C222" s="260"/>
      <c r="D222" s="250" t="s">
        <v>217</v>
      </c>
      <c r="E222" s="261" t="s">
        <v>1</v>
      </c>
      <c r="F222" s="262" t="s">
        <v>499</v>
      </c>
      <c r="G222" s="260"/>
      <c r="H222" s="263">
        <v>15.183</v>
      </c>
      <c r="I222" s="264"/>
      <c r="J222" s="260"/>
      <c r="K222" s="260"/>
      <c r="L222" s="265"/>
      <c r="M222" s="266"/>
      <c r="N222" s="267"/>
      <c r="O222" s="267"/>
      <c r="P222" s="267"/>
      <c r="Q222" s="267"/>
      <c r="R222" s="267"/>
      <c r="S222" s="267"/>
      <c r="T222" s="26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9" t="s">
        <v>217</v>
      </c>
      <c r="AU222" s="269" t="s">
        <v>84</v>
      </c>
      <c r="AV222" s="13" t="s">
        <v>84</v>
      </c>
      <c r="AW222" s="13" t="s">
        <v>31</v>
      </c>
      <c r="AX222" s="13" t="s">
        <v>82</v>
      </c>
      <c r="AY222" s="269" t="s">
        <v>123</v>
      </c>
    </row>
    <row r="223" s="2" customFormat="1" ht="24" customHeight="1">
      <c r="A223" s="38"/>
      <c r="B223" s="39"/>
      <c r="C223" s="236" t="s">
        <v>340</v>
      </c>
      <c r="D223" s="236" t="s">
        <v>126</v>
      </c>
      <c r="E223" s="237" t="s">
        <v>500</v>
      </c>
      <c r="F223" s="238" t="s">
        <v>501</v>
      </c>
      <c r="G223" s="239" t="s">
        <v>215</v>
      </c>
      <c r="H223" s="240">
        <v>46.515000000000001</v>
      </c>
      <c r="I223" s="241"/>
      <c r="J223" s="242">
        <f>ROUND(I223*H223,2)</f>
        <v>0</v>
      </c>
      <c r="K223" s="243"/>
      <c r="L223" s="44"/>
      <c r="M223" s="244" t="s">
        <v>1</v>
      </c>
      <c r="N223" s="245" t="s">
        <v>39</v>
      </c>
      <c r="O223" s="91"/>
      <c r="P223" s="246">
        <f>O223*H223</f>
        <v>0</v>
      </c>
      <c r="Q223" s="246">
        <v>0</v>
      </c>
      <c r="R223" s="246">
        <f>Q223*H223</f>
        <v>0</v>
      </c>
      <c r="S223" s="246">
        <v>0</v>
      </c>
      <c r="T223" s="247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8" t="s">
        <v>130</v>
      </c>
      <c r="AT223" s="248" t="s">
        <v>126</v>
      </c>
      <c r="AU223" s="248" t="s">
        <v>84</v>
      </c>
      <c r="AY223" s="17" t="s">
        <v>123</v>
      </c>
      <c r="BE223" s="249">
        <f>IF(N223="základní",J223,0)</f>
        <v>0</v>
      </c>
      <c r="BF223" s="249">
        <f>IF(N223="snížená",J223,0)</f>
        <v>0</v>
      </c>
      <c r="BG223" s="249">
        <f>IF(N223="zákl. přenesená",J223,0)</f>
        <v>0</v>
      </c>
      <c r="BH223" s="249">
        <f>IF(N223="sníž. přenesená",J223,0)</f>
        <v>0</v>
      </c>
      <c r="BI223" s="249">
        <f>IF(N223="nulová",J223,0)</f>
        <v>0</v>
      </c>
      <c r="BJ223" s="17" t="s">
        <v>82</v>
      </c>
      <c r="BK223" s="249">
        <f>ROUND(I223*H223,2)</f>
        <v>0</v>
      </c>
      <c r="BL223" s="17" t="s">
        <v>130</v>
      </c>
      <c r="BM223" s="248" t="s">
        <v>502</v>
      </c>
    </row>
    <row r="224" s="2" customFormat="1">
      <c r="A224" s="38"/>
      <c r="B224" s="39"/>
      <c r="C224" s="40"/>
      <c r="D224" s="250" t="s">
        <v>132</v>
      </c>
      <c r="E224" s="40"/>
      <c r="F224" s="251" t="s">
        <v>503</v>
      </c>
      <c r="G224" s="40"/>
      <c r="H224" s="40"/>
      <c r="I224" s="144"/>
      <c r="J224" s="40"/>
      <c r="K224" s="40"/>
      <c r="L224" s="44"/>
      <c r="M224" s="252"/>
      <c r="N224" s="253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132</v>
      </c>
      <c r="AU224" s="17" t="s">
        <v>84</v>
      </c>
    </row>
    <row r="225" s="2" customFormat="1">
      <c r="A225" s="38"/>
      <c r="B225" s="39"/>
      <c r="C225" s="40"/>
      <c r="D225" s="250" t="s">
        <v>138</v>
      </c>
      <c r="E225" s="40"/>
      <c r="F225" s="254" t="s">
        <v>504</v>
      </c>
      <c r="G225" s="40"/>
      <c r="H225" s="40"/>
      <c r="I225" s="144"/>
      <c r="J225" s="40"/>
      <c r="K225" s="40"/>
      <c r="L225" s="44"/>
      <c r="M225" s="252"/>
      <c r="N225" s="253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138</v>
      </c>
      <c r="AU225" s="17" t="s">
        <v>84</v>
      </c>
    </row>
    <row r="226" s="13" customFormat="1">
      <c r="A226" s="13"/>
      <c r="B226" s="259"/>
      <c r="C226" s="260"/>
      <c r="D226" s="250" t="s">
        <v>217</v>
      </c>
      <c r="E226" s="261" t="s">
        <v>1</v>
      </c>
      <c r="F226" s="262" t="s">
        <v>505</v>
      </c>
      <c r="G226" s="260"/>
      <c r="H226" s="263">
        <v>46.515000000000001</v>
      </c>
      <c r="I226" s="264"/>
      <c r="J226" s="260"/>
      <c r="K226" s="260"/>
      <c r="L226" s="265"/>
      <c r="M226" s="266"/>
      <c r="N226" s="267"/>
      <c r="O226" s="267"/>
      <c r="P226" s="267"/>
      <c r="Q226" s="267"/>
      <c r="R226" s="267"/>
      <c r="S226" s="267"/>
      <c r="T226" s="26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9" t="s">
        <v>217</v>
      </c>
      <c r="AU226" s="269" t="s">
        <v>84</v>
      </c>
      <c r="AV226" s="13" t="s">
        <v>84</v>
      </c>
      <c r="AW226" s="13" t="s">
        <v>31</v>
      </c>
      <c r="AX226" s="13" t="s">
        <v>82</v>
      </c>
      <c r="AY226" s="269" t="s">
        <v>123</v>
      </c>
    </row>
    <row r="227" s="2" customFormat="1" ht="24" customHeight="1">
      <c r="A227" s="38"/>
      <c r="B227" s="39"/>
      <c r="C227" s="236" t="s">
        <v>346</v>
      </c>
      <c r="D227" s="236" t="s">
        <v>126</v>
      </c>
      <c r="E227" s="237" t="s">
        <v>506</v>
      </c>
      <c r="F227" s="238" t="s">
        <v>507</v>
      </c>
      <c r="G227" s="239" t="s">
        <v>215</v>
      </c>
      <c r="H227" s="240">
        <v>46.515000000000001</v>
      </c>
      <c r="I227" s="241"/>
      <c r="J227" s="242">
        <f>ROUND(I227*H227,2)</f>
        <v>0</v>
      </c>
      <c r="K227" s="243"/>
      <c r="L227" s="44"/>
      <c r="M227" s="244" t="s">
        <v>1</v>
      </c>
      <c r="N227" s="245" t="s">
        <v>39</v>
      </c>
      <c r="O227" s="91"/>
      <c r="P227" s="246">
        <f>O227*H227</f>
        <v>0</v>
      </c>
      <c r="Q227" s="246">
        <v>0</v>
      </c>
      <c r="R227" s="246">
        <f>Q227*H227</f>
        <v>0</v>
      </c>
      <c r="S227" s="246">
        <v>0</v>
      </c>
      <c r="T227" s="24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8" t="s">
        <v>130</v>
      </c>
      <c r="AT227" s="248" t="s">
        <v>126</v>
      </c>
      <c r="AU227" s="248" t="s">
        <v>84</v>
      </c>
      <c r="AY227" s="17" t="s">
        <v>123</v>
      </c>
      <c r="BE227" s="249">
        <f>IF(N227="základní",J227,0)</f>
        <v>0</v>
      </c>
      <c r="BF227" s="249">
        <f>IF(N227="snížená",J227,0)</f>
        <v>0</v>
      </c>
      <c r="BG227" s="249">
        <f>IF(N227="zákl. přenesená",J227,0)</f>
        <v>0</v>
      </c>
      <c r="BH227" s="249">
        <f>IF(N227="sníž. přenesená",J227,0)</f>
        <v>0</v>
      </c>
      <c r="BI227" s="249">
        <f>IF(N227="nulová",J227,0)</f>
        <v>0</v>
      </c>
      <c r="BJ227" s="17" t="s">
        <v>82</v>
      </c>
      <c r="BK227" s="249">
        <f>ROUND(I227*H227,2)</f>
        <v>0</v>
      </c>
      <c r="BL227" s="17" t="s">
        <v>130</v>
      </c>
      <c r="BM227" s="248" t="s">
        <v>508</v>
      </c>
    </row>
    <row r="228" s="2" customFormat="1">
      <c r="A228" s="38"/>
      <c r="B228" s="39"/>
      <c r="C228" s="40"/>
      <c r="D228" s="250" t="s">
        <v>132</v>
      </c>
      <c r="E228" s="40"/>
      <c r="F228" s="251" t="s">
        <v>509</v>
      </c>
      <c r="G228" s="40"/>
      <c r="H228" s="40"/>
      <c r="I228" s="144"/>
      <c r="J228" s="40"/>
      <c r="K228" s="40"/>
      <c r="L228" s="44"/>
      <c r="M228" s="252"/>
      <c r="N228" s="253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132</v>
      </c>
      <c r="AU228" s="17" t="s">
        <v>84</v>
      </c>
    </row>
    <row r="229" s="2" customFormat="1">
      <c r="A229" s="38"/>
      <c r="B229" s="39"/>
      <c r="C229" s="40"/>
      <c r="D229" s="250" t="s">
        <v>138</v>
      </c>
      <c r="E229" s="40"/>
      <c r="F229" s="254" t="s">
        <v>510</v>
      </c>
      <c r="G229" s="40"/>
      <c r="H229" s="40"/>
      <c r="I229" s="144"/>
      <c r="J229" s="40"/>
      <c r="K229" s="40"/>
      <c r="L229" s="44"/>
      <c r="M229" s="252"/>
      <c r="N229" s="253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138</v>
      </c>
      <c r="AU229" s="17" t="s">
        <v>84</v>
      </c>
    </row>
    <row r="230" s="2" customFormat="1" ht="24" customHeight="1">
      <c r="A230" s="38"/>
      <c r="B230" s="39"/>
      <c r="C230" s="236" t="s">
        <v>352</v>
      </c>
      <c r="D230" s="236" t="s">
        <v>126</v>
      </c>
      <c r="E230" s="237" t="s">
        <v>511</v>
      </c>
      <c r="F230" s="238" t="s">
        <v>512</v>
      </c>
      <c r="G230" s="239" t="s">
        <v>190</v>
      </c>
      <c r="H230" s="240">
        <v>120.827</v>
      </c>
      <c r="I230" s="241"/>
      <c r="J230" s="242">
        <f>ROUND(I230*H230,2)</f>
        <v>0</v>
      </c>
      <c r="K230" s="243"/>
      <c r="L230" s="44"/>
      <c r="M230" s="244" t="s">
        <v>1</v>
      </c>
      <c r="N230" s="245" t="s">
        <v>39</v>
      </c>
      <c r="O230" s="91"/>
      <c r="P230" s="246">
        <f>O230*H230</f>
        <v>0</v>
      </c>
      <c r="Q230" s="246">
        <v>0</v>
      </c>
      <c r="R230" s="246">
        <f>Q230*H230</f>
        <v>0</v>
      </c>
      <c r="S230" s="246">
        <v>0</v>
      </c>
      <c r="T230" s="24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8" t="s">
        <v>130</v>
      </c>
      <c r="AT230" s="248" t="s">
        <v>126</v>
      </c>
      <c r="AU230" s="248" t="s">
        <v>84</v>
      </c>
      <c r="AY230" s="17" t="s">
        <v>123</v>
      </c>
      <c r="BE230" s="249">
        <f>IF(N230="základní",J230,0)</f>
        <v>0</v>
      </c>
      <c r="BF230" s="249">
        <f>IF(N230="snížená",J230,0)</f>
        <v>0</v>
      </c>
      <c r="BG230" s="249">
        <f>IF(N230="zákl. přenesená",J230,0)</f>
        <v>0</v>
      </c>
      <c r="BH230" s="249">
        <f>IF(N230="sníž. přenesená",J230,0)</f>
        <v>0</v>
      </c>
      <c r="BI230" s="249">
        <f>IF(N230="nulová",J230,0)</f>
        <v>0</v>
      </c>
      <c r="BJ230" s="17" t="s">
        <v>82</v>
      </c>
      <c r="BK230" s="249">
        <f>ROUND(I230*H230,2)</f>
        <v>0</v>
      </c>
      <c r="BL230" s="17" t="s">
        <v>130</v>
      </c>
      <c r="BM230" s="248" t="s">
        <v>513</v>
      </c>
    </row>
    <row r="231" s="2" customFormat="1">
      <c r="A231" s="38"/>
      <c r="B231" s="39"/>
      <c r="C231" s="40"/>
      <c r="D231" s="250" t="s">
        <v>132</v>
      </c>
      <c r="E231" s="40"/>
      <c r="F231" s="251" t="s">
        <v>514</v>
      </c>
      <c r="G231" s="40"/>
      <c r="H231" s="40"/>
      <c r="I231" s="144"/>
      <c r="J231" s="40"/>
      <c r="K231" s="40"/>
      <c r="L231" s="44"/>
      <c r="M231" s="252"/>
      <c r="N231" s="25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132</v>
      </c>
      <c r="AU231" s="17" t="s">
        <v>84</v>
      </c>
    </row>
    <row r="232" s="13" customFormat="1">
      <c r="A232" s="13"/>
      <c r="B232" s="259"/>
      <c r="C232" s="260"/>
      <c r="D232" s="250" t="s">
        <v>217</v>
      </c>
      <c r="E232" s="261" t="s">
        <v>1</v>
      </c>
      <c r="F232" s="262" t="s">
        <v>515</v>
      </c>
      <c r="G232" s="260"/>
      <c r="H232" s="263">
        <v>78.959999999999994</v>
      </c>
      <c r="I232" s="264"/>
      <c r="J232" s="260"/>
      <c r="K232" s="260"/>
      <c r="L232" s="265"/>
      <c r="M232" s="266"/>
      <c r="N232" s="267"/>
      <c r="O232" s="267"/>
      <c r="P232" s="267"/>
      <c r="Q232" s="267"/>
      <c r="R232" s="267"/>
      <c r="S232" s="267"/>
      <c r="T232" s="26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9" t="s">
        <v>217</v>
      </c>
      <c r="AU232" s="269" t="s">
        <v>84</v>
      </c>
      <c r="AV232" s="13" t="s">
        <v>84</v>
      </c>
      <c r="AW232" s="13" t="s">
        <v>31</v>
      </c>
      <c r="AX232" s="13" t="s">
        <v>74</v>
      </c>
      <c r="AY232" s="269" t="s">
        <v>123</v>
      </c>
    </row>
    <row r="233" s="15" customFormat="1">
      <c r="A233" s="15"/>
      <c r="B233" s="281"/>
      <c r="C233" s="282"/>
      <c r="D233" s="250" t="s">
        <v>217</v>
      </c>
      <c r="E233" s="283" t="s">
        <v>1</v>
      </c>
      <c r="F233" s="284" t="s">
        <v>516</v>
      </c>
      <c r="G233" s="282"/>
      <c r="H233" s="283" t="s">
        <v>1</v>
      </c>
      <c r="I233" s="285"/>
      <c r="J233" s="282"/>
      <c r="K233" s="282"/>
      <c r="L233" s="286"/>
      <c r="M233" s="287"/>
      <c r="N233" s="288"/>
      <c r="O233" s="288"/>
      <c r="P233" s="288"/>
      <c r="Q233" s="288"/>
      <c r="R233" s="288"/>
      <c r="S233" s="288"/>
      <c r="T233" s="289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90" t="s">
        <v>217</v>
      </c>
      <c r="AU233" s="290" t="s">
        <v>84</v>
      </c>
      <c r="AV233" s="15" t="s">
        <v>82</v>
      </c>
      <c r="AW233" s="15" t="s">
        <v>31</v>
      </c>
      <c r="AX233" s="15" t="s">
        <v>74</v>
      </c>
      <c r="AY233" s="290" t="s">
        <v>123</v>
      </c>
    </row>
    <row r="234" s="13" customFormat="1">
      <c r="A234" s="13"/>
      <c r="B234" s="259"/>
      <c r="C234" s="260"/>
      <c r="D234" s="250" t="s">
        <v>217</v>
      </c>
      <c r="E234" s="261" t="s">
        <v>1</v>
      </c>
      <c r="F234" s="262" t="s">
        <v>517</v>
      </c>
      <c r="G234" s="260"/>
      <c r="H234" s="263">
        <v>2.867</v>
      </c>
      <c r="I234" s="264"/>
      <c r="J234" s="260"/>
      <c r="K234" s="260"/>
      <c r="L234" s="265"/>
      <c r="M234" s="266"/>
      <c r="N234" s="267"/>
      <c r="O234" s="267"/>
      <c r="P234" s="267"/>
      <c r="Q234" s="267"/>
      <c r="R234" s="267"/>
      <c r="S234" s="267"/>
      <c r="T234" s="26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9" t="s">
        <v>217</v>
      </c>
      <c r="AU234" s="269" t="s">
        <v>84</v>
      </c>
      <c r="AV234" s="13" t="s">
        <v>84</v>
      </c>
      <c r="AW234" s="13" t="s">
        <v>31</v>
      </c>
      <c r="AX234" s="13" t="s">
        <v>74</v>
      </c>
      <c r="AY234" s="269" t="s">
        <v>123</v>
      </c>
    </row>
    <row r="235" s="15" customFormat="1">
      <c r="A235" s="15"/>
      <c r="B235" s="281"/>
      <c r="C235" s="282"/>
      <c r="D235" s="250" t="s">
        <v>217</v>
      </c>
      <c r="E235" s="283" t="s">
        <v>1</v>
      </c>
      <c r="F235" s="284" t="s">
        <v>518</v>
      </c>
      <c r="G235" s="282"/>
      <c r="H235" s="283" t="s">
        <v>1</v>
      </c>
      <c r="I235" s="285"/>
      <c r="J235" s="282"/>
      <c r="K235" s="282"/>
      <c r="L235" s="286"/>
      <c r="M235" s="287"/>
      <c r="N235" s="288"/>
      <c r="O235" s="288"/>
      <c r="P235" s="288"/>
      <c r="Q235" s="288"/>
      <c r="R235" s="288"/>
      <c r="S235" s="288"/>
      <c r="T235" s="289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90" t="s">
        <v>217</v>
      </c>
      <c r="AU235" s="290" t="s">
        <v>84</v>
      </c>
      <c r="AV235" s="15" t="s">
        <v>82</v>
      </c>
      <c r="AW235" s="15" t="s">
        <v>31</v>
      </c>
      <c r="AX235" s="15" t="s">
        <v>74</v>
      </c>
      <c r="AY235" s="290" t="s">
        <v>123</v>
      </c>
    </row>
    <row r="236" s="13" customFormat="1">
      <c r="A236" s="13"/>
      <c r="B236" s="259"/>
      <c r="C236" s="260"/>
      <c r="D236" s="250" t="s">
        <v>217</v>
      </c>
      <c r="E236" s="261" t="s">
        <v>1</v>
      </c>
      <c r="F236" s="262" t="s">
        <v>519</v>
      </c>
      <c r="G236" s="260"/>
      <c r="H236" s="263">
        <v>39</v>
      </c>
      <c r="I236" s="264"/>
      <c r="J236" s="260"/>
      <c r="K236" s="260"/>
      <c r="L236" s="265"/>
      <c r="M236" s="266"/>
      <c r="N236" s="267"/>
      <c r="O236" s="267"/>
      <c r="P236" s="267"/>
      <c r="Q236" s="267"/>
      <c r="R236" s="267"/>
      <c r="S236" s="267"/>
      <c r="T236" s="26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9" t="s">
        <v>217</v>
      </c>
      <c r="AU236" s="269" t="s">
        <v>84</v>
      </c>
      <c r="AV236" s="13" t="s">
        <v>84</v>
      </c>
      <c r="AW236" s="13" t="s">
        <v>31</v>
      </c>
      <c r="AX236" s="13" t="s">
        <v>74</v>
      </c>
      <c r="AY236" s="269" t="s">
        <v>123</v>
      </c>
    </row>
    <row r="237" s="14" customFormat="1">
      <c r="A237" s="14"/>
      <c r="B237" s="270"/>
      <c r="C237" s="271"/>
      <c r="D237" s="250" t="s">
        <v>217</v>
      </c>
      <c r="E237" s="272" t="s">
        <v>1</v>
      </c>
      <c r="F237" s="273" t="s">
        <v>227</v>
      </c>
      <c r="G237" s="271"/>
      <c r="H237" s="274">
        <v>120.827</v>
      </c>
      <c r="I237" s="275"/>
      <c r="J237" s="271"/>
      <c r="K237" s="271"/>
      <c r="L237" s="276"/>
      <c r="M237" s="277"/>
      <c r="N237" s="278"/>
      <c r="O237" s="278"/>
      <c r="P237" s="278"/>
      <c r="Q237" s="278"/>
      <c r="R237" s="278"/>
      <c r="S237" s="278"/>
      <c r="T237" s="27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80" t="s">
        <v>217</v>
      </c>
      <c r="AU237" s="280" t="s">
        <v>84</v>
      </c>
      <c r="AV237" s="14" t="s">
        <v>130</v>
      </c>
      <c r="AW237" s="14" t="s">
        <v>31</v>
      </c>
      <c r="AX237" s="14" t="s">
        <v>82</v>
      </c>
      <c r="AY237" s="280" t="s">
        <v>123</v>
      </c>
    </row>
    <row r="238" s="2" customFormat="1" ht="24" customHeight="1">
      <c r="A238" s="38"/>
      <c r="B238" s="39"/>
      <c r="C238" s="236" t="s">
        <v>361</v>
      </c>
      <c r="D238" s="236" t="s">
        <v>126</v>
      </c>
      <c r="E238" s="237" t="s">
        <v>284</v>
      </c>
      <c r="F238" s="238" t="s">
        <v>285</v>
      </c>
      <c r="G238" s="239" t="s">
        <v>190</v>
      </c>
      <c r="H238" s="240">
        <v>120.827</v>
      </c>
      <c r="I238" s="241"/>
      <c r="J238" s="242">
        <f>ROUND(I238*H238,2)</f>
        <v>0</v>
      </c>
      <c r="K238" s="243"/>
      <c r="L238" s="44"/>
      <c r="M238" s="244" t="s">
        <v>1</v>
      </c>
      <c r="N238" s="245" t="s">
        <v>39</v>
      </c>
      <c r="O238" s="91"/>
      <c r="P238" s="246">
        <f>O238*H238</f>
        <v>0</v>
      </c>
      <c r="Q238" s="246">
        <v>0</v>
      </c>
      <c r="R238" s="246">
        <f>Q238*H238</f>
        <v>0</v>
      </c>
      <c r="S238" s="246">
        <v>0</v>
      </c>
      <c r="T238" s="24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8" t="s">
        <v>130</v>
      </c>
      <c r="AT238" s="248" t="s">
        <v>126</v>
      </c>
      <c r="AU238" s="248" t="s">
        <v>84</v>
      </c>
      <c r="AY238" s="17" t="s">
        <v>123</v>
      </c>
      <c r="BE238" s="249">
        <f>IF(N238="základní",J238,0)</f>
        <v>0</v>
      </c>
      <c r="BF238" s="249">
        <f>IF(N238="snížená",J238,0)</f>
        <v>0</v>
      </c>
      <c r="BG238" s="249">
        <f>IF(N238="zákl. přenesená",J238,0)</f>
        <v>0</v>
      </c>
      <c r="BH238" s="249">
        <f>IF(N238="sníž. přenesená",J238,0)</f>
        <v>0</v>
      </c>
      <c r="BI238" s="249">
        <f>IF(N238="nulová",J238,0)</f>
        <v>0</v>
      </c>
      <c r="BJ238" s="17" t="s">
        <v>82</v>
      </c>
      <c r="BK238" s="249">
        <f>ROUND(I238*H238,2)</f>
        <v>0</v>
      </c>
      <c r="BL238" s="17" t="s">
        <v>130</v>
      </c>
      <c r="BM238" s="248" t="s">
        <v>520</v>
      </c>
    </row>
    <row r="239" s="2" customFormat="1">
      <c r="A239" s="38"/>
      <c r="B239" s="39"/>
      <c r="C239" s="40"/>
      <c r="D239" s="250" t="s">
        <v>132</v>
      </c>
      <c r="E239" s="40"/>
      <c r="F239" s="251" t="s">
        <v>287</v>
      </c>
      <c r="G239" s="40"/>
      <c r="H239" s="40"/>
      <c r="I239" s="144"/>
      <c r="J239" s="40"/>
      <c r="K239" s="40"/>
      <c r="L239" s="44"/>
      <c r="M239" s="252"/>
      <c r="N239" s="25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132</v>
      </c>
      <c r="AU239" s="17" t="s">
        <v>84</v>
      </c>
    </row>
    <row r="240" s="2" customFormat="1" ht="16.5" customHeight="1">
      <c r="A240" s="38"/>
      <c r="B240" s="39"/>
      <c r="C240" s="291" t="s">
        <v>367</v>
      </c>
      <c r="D240" s="291" t="s">
        <v>289</v>
      </c>
      <c r="E240" s="292" t="s">
        <v>290</v>
      </c>
      <c r="F240" s="293" t="s">
        <v>291</v>
      </c>
      <c r="G240" s="294" t="s">
        <v>292</v>
      </c>
      <c r="H240" s="295">
        <v>2.891</v>
      </c>
      <c r="I240" s="296"/>
      <c r="J240" s="297">
        <f>ROUND(I240*H240,2)</f>
        <v>0</v>
      </c>
      <c r="K240" s="298"/>
      <c r="L240" s="299"/>
      <c r="M240" s="300" t="s">
        <v>1</v>
      </c>
      <c r="N240" s="301" t="s">
        <v>39</v>
      </c>
      <c r="O240" s="91"/>
      <c r="P240" s="246">
        <f>O240*H240</f>
        <v>0</v>
      </c>
      <c r="Q240" s="246">
        <v>0.001</v>
      </c>
      <c r="R240" s="246">
        <f>Q240*H240</f>
        <v>0.0028909999999999999</v>
      </c>
      <c r="S240" s="246">
        <v>0</v>
      </c>
      <c r="T240" s="24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8" t="s">
        <v>148</v>
      </c>
      <c r="AT240" s="248" t="s">
        <v>289</v>
      </c>
      <c r="AU240" s="248" t="s">
        <v>84</v>
      </c>
      <c r="AY240" s="17" t="s">
        <v>123</v>
      </c>
      <c r="BE240" s="249">
        <f>IF(N240="základní",J240,0)</f>
        <v>0</v>
      </c>
      <c r="BF240" s="249">
        <f>IF(N240="snížená",J240,0)</f>
        <v>0</v>
      </c>
      <c r="BG240" s="249">
        <f>IF(N240="zákl. přenesená",J240,0)</f>
        <v>0</v>
      </c>
      <c r="BH240" s="249">
        <f>IF(N240="sníž. přenesená",J240,0)</f>
        <v>0</v>
      </c>
      <c r="BI240" s="249">
        <f>IF(N240="nulová",J240,0)</f>
        <v>0</v>
      </c>
      <c r="BJ240" s="17" t="s">
        <v>82</v>
      </c>
      <c r="BK240" s="249">
        <f>ROUND(I240*H240,2)</f>
        <v>0</v>
      </c>
      <c r="BL240" s="17" t="s">
        <v>130</v>
      </c>
      <c r="BM240" s="248" t="s">
        <v>521</v>
      </c>
    </row>
    <row r="241" s="2" customFormat="1">
      <c r="A241" s="38"/>
      <c r="B241" s="39"/>
      <c r="C241" s="40"/>
      <c r="D241" s="250" t="s">
        <v>132</v>
      </c>
      <c r="E241" s="40"/>
      <c r="F241" s="251" t="s">
        <v>294</v>
      </c>
      <c r="G241" s="40"/>
      <c r="H241" s="40"/>
      <c r="I241" s="144"/>
      <c r="J241" s="40"/>
      <c r="K241" s="40"/>
      <c r="L241" s="44"/>
      <c r="M241" s="252"/>
      <c r="N241" s="253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132</v>
      </c>
      <c r="AU241" s="17" t="s">
        <v>84</v>
      </c>
    </row>
    <row r="242" s="13" customFormat="1">
      <c r="A242" s="13"/>
      <c r="B242" s="259"/>
      <c r="C242" s="260"/>
      <c r="D242" s="250" t="s">
        <v>217</v>
      </c>
      <c r="E242" s="260"/>
      <c r="F242" s="262" t="s">
        <v>522</v>
      </c>
      <c r="G242" s="260"/>
      <c r="H242" s="263">
        <v>2.891</v>
      </c>
      <c r="I242" s="264"/>
      <c r="J242" s="260"/>
      <c r="K242" s="260"/>
      <c r="L242" s="265"/>
      <c r="M242" s="266"/>
      <c r="N242" s="267"/>
      <c r="O242" s="267"/>
      <c r="P242" s="267"/>
      <c r="Q242" s="267"/>
      <c r="R242" s="267"/>
      <c r="S242" s="267"/>
      <c r="T242" s="26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9" t="s">
        <v>217</v>
      </c>
      <c r="AU242" s="269" t="s">
        <v>84</v>
      </c>
      <c r="AV242" s="13" t="s">
        <v>84</v>
      </c>
      <c r="AW242" s="13" t="s">
        <v>4</v>
      </c>
      <c r="AX242" s="13" t="s">
        <v>82</v>
      </c>
      <c r="AY242" s="269" t="s">
        <v>123</v>
      </c>
    </row>
    <row r="243" s="2" customFormat="1" ht="16.5" customHeight="1">
      <c r="A243" s="38"/>
      <c r="B243" s="39"/>
      <c r="C243" s="236" t="s">
        <v>372</v>
      </c>
      <c r="D243" s="236" t="s">
        <v>126</v>
      </c>
      <c r="E243" s="237" t="s">
        <v>523</v>
      </c>
      <c r="F243" s="238" t="s">
        <v>524</v>
      </c>
      <c r="G243" s="239" t="s">
        <v>153</v>
      </c>
      <c r="H243" s="240">
        <v>2</v>
      </c>
      <c r="I243" s="241"/>
      <c r="J243" s="242">
        <f>ROUND(I243*H243,2)</f>
        <v>0</v>
      </c>
      <c r="K243" s="243"/>
      <c r="L243" s="44"/>
      <c r="M243" s="244" t="s">
        <v>1</v>
      </c>
      <c r="N243" s="245" t="s">
        <v>39</v>
      </c>
      <c r="O243" s="91"/>
      <c r="P243" s="246">
        <f>O243*H243</f>
        <v>0</v>
      </c>
      <c r="Q243" s="246">
        <v>0</v>
      </c>
      <c r="R243" s="246">
        <f>Q243*H243</f>
        <v>0</v>
      </c>
      <c r="S243" s="246">
        <v>0</v>
      </c>
      <c r="T243" s="24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8" t="s">
        <v>130</v>
      </c>
      <c r="AT243" s="248" t="s">
        <v>126</v>
      </c>
      <c r="AU243" s="248" t="s">
        <v>84</v>
      </c>
      <c r="AY243" s="17" t="s">
        <v>123</v>
      </c>
      <c r="BE243" s="249">
        <f>IF(N243="základní",J243,0)</f>
        <v>0</v>
      </c>
      <c r="BF243" s="249">
        <f>IF(N243="snížená",J243,0)</f>
        <v>0</v>
      </c>
      <c r="BG243" s="249">
        <f>IF(N243="zákl. přenesená",J243,0)</f>
        <v>0</v>
      </c>
      <c r="BH243" s="249">
        <f>IF(N243="sníž. přenesená",J243,0)</f>
        <v>0</v>
      </c>
      <c r="BI243" s="249">
        <f>IF(N243="nulová",J243,0)</f>
        <v>0</v>
      </c>
      <c r="BJ243" s="17" t="s">
        <v>82</v>
      </c>
      <c r="BK243" s="249">
        <f>ROUND(I243*H243,2)</f>
        <v>0</v>
      </c>
      <c r="BL243" s="17" t="s">
        <v>130</v>
      </c>
      <c r="BM243" s="248" t="s">
        <v>525</v>
      </c>
    </row>
    <row r="244" s="2" customFormat="1">
      <c r="A244" s="38"/>
      <c r="B244" s="39"/>
      <c r="C244" s="40"/>
      <c r="D244" s="250" t="s">
        <v>132</v>
      </c>
      <c r="E244" s="40"/>
      <c r="F244" s="251" t="s">
        <v>524</v>
      </c>
      <c r="G244" s="40"/>
      <c r="H244" s="40"/>
      <c r="I244" s="144"/>
      <c r="J244" s="40"/>
      <c r="K244" s="40"/>
      <c r="L244" s="44"/>
      <c r="M244" s="252"/>
      <c r="N244" s="253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132</v>
      </c>
      <c r="AU244" s="17" t="s">
        <v>84</v>
      </c>
    </row>
    <row r="245" s="2" customFormat="1" ht="24" customHeight="1">
      <c r="A245" s="38"/>
      <c r="B245" s="39"/>
      <c r="C245" s="236" t="s">
        <v>379</v>
      </c>
      <c r="D245" s="236" t="s">
        <v>126</v>
      </c>
      <c r="E245" s="237" t="s">
        <v>322</v>
      </c>
      <c r="F245" s="238" t="s">
        <v>323</v>
      </c>
      <c r="G245" s="239" t="s">
        <v>129</v>
      </c>
      <c r="H245" s="240">
        <v>480</v>
      </c>
      <c r="I245" s="241"/>
      <c r="J245" s="242">
        <f>ROUND(I245*H245,2)</f>
        <v>0</v>
      </c>
      <c r="K245" s="243"/>
      <c r="L245" s="44"/>
      <c r="M245" s="244" t="s">
        <v>1</v>
      </c>
      <c r="N245" s="245" t="s">
        <v>39</v>
      </c>
      <c r="O245" s="91"/>
      <c r="P245" s="246">
        <f>O245*H245</f>
        <v>0</v>
      </c>
      <c r="Q245" s="246">
        <v>0</v>
      </c>
      <c r="R245" s="246">
        <f>Q245*H245</f>
        <v>0</v>
      </c>
      <c r="S245" s="246">
        <v>0</v>
      </c>
      <c r="T245" s="24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8" t="s">
        <v>130</v>
      </c>
      <c r="AT245" s="248" t="s">
        <v>126</v>
      </c>
      <c r="AU245" s="248" t="s">
        <v>84</v>
      </c>
      <c r="AY245" s="17" t="s">
        <v>123</v>
      </c>
      <c r="BE245" s="249">
        <f>IF(N245="základní",J245,0)</f>
        <v>0</v>
      </c>
      <c r="BF245" s="249">
        <f>IF(N245="snížená",J245,0)</f>
        <v>0</v>
      </c>
      <c r="BG245" s="249">
        <f>IF(N245="zákl. přenesená",J245,0)</f>
        <v>0</v>
      </c>
      <c r="BH245" s="249">
        <f>IF(N245="sníž. přenesená",J245,0)</f>
        <v>0</v>
      </c>
      <c r="BI245" s="249">
        <f>IF(N245="nulová",J245,0)</f>
        <v>0</v>
      </c>
      <c r="BJ245" s="17" t="s">
        <v>82</v>
      </c>
      <c r="BK245" s="249">
        <f>ROUND(I245*H245,2)</f>
        <v>0</v>
      </c>
      <c r="BL245" s="17" t="s">
        <v>130</v>
      </c>
      <c r="BM245" s="248" t="s">
        <v>526</v>
      </c>
    </row>
    <row r="246" s="2" customFormat="1">
      <c r="A246" s="38"/>
      <c r="B246" s="39"/>
      <c r="C246" s="40"/>
      <c r="D246" s="250" t="s">
        <v>132</v>
      </c>
      <c r="E246" s="40"/>
      <c r="F246" s="251" t="s">
        <v>325</v>
      </c>
      <c r="G246" s="40"/>
      <c r="H246" s="40"/>
      <c r="I246" s="144"/>
      <c r="J246" s="40"/>
      <c r="K246" s="40"/>
      <c r="L246" s="44"/>
      <c r="M246" s="252"/>
      <c r="N246" s="253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132</v>
      </c>
      <c r="AU246" s="17" t="s">
        <v>84</v>
      </c>
    </row>
    <row r="247" s="2" customFormat="1">
      <c r="A247" s="38"/>
      <c r="B247" s="39"/>
      <c r="C247" s="40"/>
      <c r="D247" s="250" t="s">
        <v>138</v>
      </c>
      <c r="E247" s="40"/>
      <c r="F247" s="254" t="s">
        <v>326</v>
      </c>
      <c r="G247" s="40"/>
      <c r="H247" s="40"/>
      <c r="I247" s="144"/>
      <c r="J247" s="40"/>
      <c r="K247" s="40"/>
      <c r="L247" s="44"/>
      <c r="M247" s="252"/>
      <c r="N247" s="25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138</v>
      </c>
      <c r="AU247" s="17" t="s">
        <v>84</v>
      </c>
    </row>
    <row r="248" s="13" customFormat="1">
      <c r="A248" s="13"/>
      <c r="B248" s="259"/>
      <c r="C248" s="260"/>
      <c r="D248" s="250" t="s">
        <v>217</v>
      </c>
      <c r="E248" s="261" t="s">
        <v>1</v>
      </c>
      <c r="F248" s="262" t="s">
        <v>327</v>
      </c>
      <c r="G248" s="260"/>
      <c r="H248" s="263">
        <v>480</v>
      </c>
      <c r="I248" s="264"/>
      <c r="J248" s="260"/>
      <c r="K248" s="260"/>
      <c r="L248" s="265"/>
      <c r="M248" s="266"/>
      <c r="N248" s="267"/>
      <c r="O248" s="267"/>
      <c r="P248" s="267"/>
      <c r="Q248" s="267"/>
      <c r="R248" s="267"/>
      <c r="S248" s="267"/>
      <c r="T248" s="26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9" t="s">
        <v>217</v>
      </c>
      <c r="AU248" s="269" t="s">
        <v>84</v>
      </c>
      <c r="AV248" s="13" t="s">
        <v>84</v>
      </c>
      <c r="AW248" s="13" t="s">
        <v>31</v>
      </c>
      <c r="AX248" s="13" t="s">
        <v>82</v>
      </c>
      <c r="AY248" s="269" t="s">
        <v>123</v>
      </c>
    </row>
    <row r="249" s="12" customFormat="1" ht="22.8" customHeight="1">
      <c r="A249" s="12"/>
      <c r="B249" s="220"/>
      <c r="C249" s="221"/>
      <c r="D249" s="222" t="s">
        <v>73</v>
      </c>
      <c r="E249" s="234" t="s">
        <v>124</v>
      </c>
      <c r="F249" s="234" t="s">
        <v>125</v>
      </c>
      <c r="G249" s="221"/>
      <c r="H249" s="221"/>
      <c r="I249" s="224"/>
      <c r="J249" s="235">
        <f>BK249</f>
        <v>0</v>
      </c>
      <c r="K249" s="221"/>
      <c r="L249" s="226"/>
      <c r="M249" s="227"/>
      <c r="N249" s="228"/>
      <c r="O249" s="228"/>
      <c r="P249" s="229">
        <f>SUM(P250:P253)</f>
        <v>0</v>
      </c>
      <c r="Q249" s="228"/>
      <c r="R249" s="229">
        <f>SUM(R250:R253)</f>
        <v>0</v>
      </c>
      <c r="S249" s="228"/>
      <c r="T249" s="230">
        <f>SUM(T250:T253)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31" t="s">
        <v>82</v>
      </c>
      <c r="AT249" s="232" t="s">
        <v>73</v>
      </c>
      <c r="AU249" s="232" t="s">
        <v>82</v>
      </c>
      <c r="AY249" s="231" t="s">
        <v>123</v>
      </c>
      <c r="BK249" s="233">
        <f>SUM(BK250:BK253)</f>
        <v>0</v>
      </c>
    </row>
    <row r="250" s="2" customFormat="1" ht="16.5" customHeight="1">
      <c r="A250" s="38"/>
      <c r="B250" s="39"/>
      <c r="C250" s="236" t="s">
        <v>384</v>
      </c>
      <c r="D250" s="236" t="s">
        <v>126</v>
      </c>
      <c r="E250" s="237" t="s">
        <v>527</v>
      </c>
      <c r="F250" s="238" t="s">
        <v>528</v>
      </c>
      <c r="G250" s="239" t="s">
        <v>135</v>
      </c>
      <c r="H250" s="240">
        <v>37.600000000000001</v>
      </c>
      <c r="I250" s="241"/>
      <c r="J250" s="242">
        <f>ROUND(I250*H250,2)</f>
        <v>0</v>
      </c>
      <c r="K250" s="243"/>
      <c r="L250" s="44"/>
      <c r="M250" s="244" t="s">
        <v>1</v>
      </c>
      <c r="N250" s="245" t="s">
        <v>39</v>
      </c>
      <c r="O250" s="91"/>
      <c r="P250" s="246">
        <f>O250*H250</f>
        <v>0</v>
      </c>
      <c r="Q250" s="246">
        <v>0</v>
      </c>
      <c r="R250" s="246">
        <f>Q250*H250</f>
        <v>0</v>
      </c>
      <c r="S250" s="246">
        <v>0</v>
      </c>
      <c r="T250" s="247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48" t="s">
        <v>130</v>
      </c>
      <c r="AT250" s="248" t="s">
        <v>126</v>
      </c>
      <c r="AU250" s="248" t="s">
        <v>84</v>
      </c>
      <c r="AY250" s="17" t="s">
        <v>123</v>
      </c>
      <c r="BE250" s="249">
        <f>IF(N250="základní",J250,0)</f>
        <v>0</v>
      </c>
      <c r="BF250" s="249">
        <f>IF(N250="snížená",J250,0)</f>
        <v>0</v>
      </c>
      <c r="BG250" s="249">
        <f>IF(N250="zákl. přenesená",J250,0)</f>
        <v>0</v>
      </c>
      <c r="BH250" s="249">
        <f>IF(N250="sníž. přenesená",J250,0)</f>
        <v>0</v>
      </c>
      <c r="BI250" s="249">
        <f>IF(N250="nulová",J250,0)</f>
        <v>0</v>
      </c>
      <c r="BJ250" s="17" t="s">
        <v>82</v>
      </c>
      <c r="BK250" s="249">
        <f>ROUND(I250*H250,2)</f>
        <v>0</v>
      </c>
      <c r="BL250" s="17" t="s">
        <v>130</v>
      </c>
      <c r="BM250" s="248" t="s">
        <v>529</v>
      </c>
    </row>
    <row r="251" s="2" customFormat="1">
      <c r="A251" s="38"/>
      <c r="B251" s="39"/>
      <c r="C251" s="40"/>
      <c r="D251" s="250" t="s">
        <v>132</v>
      </c>
      <c r="E251" s="40"/>
      <c r="F251" s="251" t="s">
        <v>530</v>
      </c>
      <c r="G251" s="40"/>
      <c r="H251" s="40"/>
      <c r="I251" s="144"/>
      <c r="J251" s="40"/>
      <c r="K251" s="40"/>
      <c r="L251" s="44"/>
      <c r="M251" s="252"/>
      <c r="N251" s="253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132</v>
      </c>
      <c r="AU251" s="17" t="s">
        <v>84</v>
      </c>
    </row>
    <row r="252" s="2" customFormat="1" ht="24" customHeight="1">
      <c r="A252" s="38"/>
      <c r="B252" s="39"/>
      <c r="C252" s="236" t="s">
        <v>531</v>
      </c>
      <c r="D252" s="236" t="s">
        <v>126</v>
      </c>
      <c r="E252" s="237" t="s">
        <v>532</v>
      </c>
      <c r="F252" s="238" t="s">
        <v>533</v>
      </c>
      <c r="G252" s="239" t="s">
        <v>135</v>
      </c>
      <c r="H252" s="240">
        <v>37.600000000000001</v>
      </c>
      <c r="I252" s="241"/>
      <c r="J252" s="242">
        <f>ROUND(I252*H252,2)</f>
        <v>0</v>
      </c>
      <c r="K252" s="243"/>
      <c r="L252" s="44"/>
      <c r="M252" s="244" t="s">
        <v>1</v>
      </c>
      <c r="N252" s="245" t="s">
        <v>39</v>
      </c>
      <c r="O252" s="91"/>
      <c r="P252" s="246">
        <f>O252*H252</f>
        <v>0</v>
      </c>
      <c r="Q252" s="246">
        <v>0</v>
      </c>
      <c r="R252" s="246">
        <f>Q252*H252</f>
        <v>0</v>
      </c>
      <c r="S252" s="246">
        <v>0</v>
      </c>
      <c r="T252" s="24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8" t="s">
        <v>130</v>
      </c>
      <c r="AT252" s="248" t="s">
        <v>126</v>
      </c>
      <c r="AU252" s="248" t="s">
        <v>84</v>
      </c>
      <c r="AY252" s="17" t="s">
        <v>123</v>
      </c>
      <c r="BE252" s="249">
        <f>IF(N252="základní",J252,0)</f>
        <v>0</v>
      </c>
      <c r="BF252" s="249">
        <f>IF(N252="snížená",J252,0)</f>
        <v>0</v>
      </c>
      <c r="BG252" s="249">
        <f>IF(N252="zákl. přenesená",J252,0)</f>
        <v>0</v>
      </c>
      <c r="BH252" s="249">
        <f>IF(N252="sníž. přenesená",J252,0)</f>
        <v>0</v>
      </c>
      <c r="BI252" s="249">
        <f>IF(N252="nulová",J252,0)</f>
        <v>0</v>
      </c>
      <c r="BJ252" s="17" t="s">
        <v>82</v>
      </c>
      <c r="BK252" s="249">
        <f>ROUND(I252*H252,2)</f>
        <v>0</v>
      </c>
      <c r="BL252" s="17" t="s">
        <v>130</v>
      </c>
      <c r="BM252" s="248" t="s">
        <v>534</v>
      </c>
    </row>
    <row r="253" s="2" customFormat="1">
      <c r="A253" s="38"/>
      <c r="B253" s="39"/>
      <c r="C253" s="40"/>
      <c r="D253" s="250" t="s">
        <v>132</v>
      </c>
      <c r="E253" s="40"/>
      <c r="F253" s="251" t="s">
        <v>535</v>
      </c>
      <c r="G253" s="40"/>
      <c r="H253" s="40"/>
      <c r="I253" s="144"/>
      <c r="J253" s="40"/>
      <c r="K253" s="40"/>
      <c r="L253" s="44"/>
      <c r="M253" s="252"/>
      <c r="N253" s="253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132</v>
      </c>
      <c r="AU253" s="17" t="s">
        <v>84</v>
      </c>
    </row>
    <row r="254" s="12" customFormat="1" ht="22.8" customHeight="1">
      <c r="A254" s="12"/>
      <c r="B254" s="220"/>
      <c r="C254" s="221"/>
      <c r="D254" s="222" t="s">
        <v>73</v>
      </c>
      <c r="E254" s="234" t="s">
        <v>130</v>
      </c>
      <c r="F254" s="234" t="s">
        <v>351</v>
      </c>
      <c r="G254" s="221"/>
      <c r="H254" s="221"/>
      <c r="I254" s="224"/>
      <c r="J254" s="235">
        <f>BK254</f>
        <v>0</v>
      </c>
      <c r="K254" s="221"/>
      <c r="L254" s="226"/>
      <c r="M254" s="227"/>
      <c r="N254" s="228"/>
      <c r="O254" s="228"/>
      <c r="P254" s="229">
        <f>SUM(P255:P274)</f>
        <v>0</v>
      </c>
      <c r="Q254" s="228"/>
      <c r="R254" s="229">
        <f>SUM(R255:R274)</f>
        <v>21.055383839999998</v>
      </c>
      <c r="S254" s="228"/>
      <c r="T254" s="230">
        <f>SUM(T255:T274)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31" t="s">
        <v>82</v>
      </c>
      <c r="AT254" s="232" t="s">
        <v>73</v>
      </c>
      <c r="AU254" s="232" t="s">
        <v>82</v>
      </c>
      <c r="AY254" s="231" t="s">
        <v>123</v>
      </c>
      <c r="BK254" s="233">
        <f>SUM(BK255:BK274)</f>
        <v>0</v>
      </c>
    </row>
    <row r="255" s="2" customFormat="1" ht="16.5" customHeight="1">
      <c r="A255" s="38"/>
      <c r="B255" s="39"/>
      <c r="C255" s="236" t="s">
        <v>536</v>
      </c>
      <c r="D255" s="236" t="s">
        <v>126</v>
      </c>
      <c r="E255" s="237" t="s">
        <v>537</v>
      </c>
      <c r="F255" s="238" t="s">
        <v>538</v>
      </c>
      <c r="G255" s="239" t="s">
        <v>539</v>
      </c>
      <c r="H255" s="240">
        <v>31</v>
      </c>
      <c r="I255" s="241"/>
      <c r="J255" s="242">
        <f>ROUND(I255*H255,2)</f>
        <v>0</v>
      </c>
      <c r="K255" s="243"/>
      <c r="L255" s="44"/>
      <c r="M255" s="244" t="s">
        <v>1</v>
      </c>
      <c r="N255" s="245" t="s">
        <v>39</v>
      </c>
      <c r="O255" s="91"/>
      <c r="P255" s="246">
        <f>O255*H255</f>
        <v>0</v>
      </c>
      <c r="Q255" s="246">
        <v>0.00165</v>
      </c>
      <c r="R255" s="246">
        <f>Q255*H255</f>
        <v>0.051150000000000001</v>
      </c>
      <c r="S255" s="246">
        <v>0</v>
      </c>
      <c r="T255" s="24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8" t="s">
        <v>130</v>
      </c>
      <c r="AT255" s="248" t="s">
        <v>126</v>
      </c>
      <c r="AU255" s="248" t="s">
        <v>84</v>
      </c>
      <c r="AY255" s="17" t="s">
        <v>123</v>
      </c>
      <c r="BE255" s="249">
        <f>IF(N255="základní",J255,0)</f>
        <v>0</v>
      </c>
      <c r="BF255" s="249">
        <f>IF(N255="snížená",J255,0)</f>
        <v>0</v>
      </c>
      <c r="BG255" s="249">
        <f>IF(N255="zákl. přenesená",J255,0)</f>
        <v>0</v>
      </c>
      <c r="BH255" s="249">
        <f>IF(N255="sníž. přenesená",J255,0)</f>
        <v>0</v>
      </c>
      <c r="BI255" s="249">
        <f>IF(N255="nulová",J255,0)</f>
        <v>0</v>
      </c>
      <c r="BJ255" s="17" t="s">
        <v>82</v>
      </c>
      <c r="BK255" s="249">
        <f>ROUND(I255*H255,2)</f>
        <v>0</v>
      </c>
      <c r="BL255" s="17" t="s">
        <v>130</v>
      </c>
      <c r="BM255" s="248" t="s">
        <v>540</v>
      </c>
    </row>
    <row r="256" s="2" customFormat="1">
      <c r="A256" s="38"/>
      <c r="B256" s="39"/>
      <c r="C256" s="40"/>
      <c r="D256" s="250" t="s">
        <v>132</v>
      </c>
      <c r="E256" s="40"/>
      <c r="F256" s="251" t="s">
        <v>541</v>
      </c>
      <c r="G256" s="40"/>
      <c r="H256" s="40"/>
      <c r="I256" s="144"/>
      <c r="J256" s="40"/>
      <c r="K256" s="40"/>
      <c r="L256" s="44"/>
      <c r="M256" s="252"/>
      <c r="N256" s="253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132</v>
      </c>
      <c r="AU256" s="17" t="s">
        <v>84</v>
      </c>
    </row>
    <row r="257" s="2" customFormat="1">
      <c r="A257" s="38"/>
      <c r="B257" s="39"/>
      <c r="C257" s="40"/>
      <c r="D257" s="250" t="s">
        <v>138</v>
      </c>
      <c r="E257" s="40"/>
      <c r="F257" s="254" t="s">
        <v>542</v>
      </c>
      <c r="G257" s="40"/>
      <c r="H257" s="40"/>
      <c r="I257" s="144"/>
      <c r="J257" s="40"/>
      <c r="K257" s="40"/>
      <c r="L257" s="44"/>
      <c r="M257" s="252"/>
      <c r="N257" s="253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138</v>
      </c>
      <c r="AU257" s="17" t="s">
        <v>84</v>
      </c>
    </row>
    <row r="258" s="2" customFormat="1" ht="16.5" customHeight="1">
      <c r="A258" s="38"/>
      <c r="B258" s="39"/>
      <c r="C258" s="291" t="s">
        <v>543</v>
      </c>
      <c r="D258" s="291" t="s">
        <v>289</v>
      </c>
      <c r="E258" s="292" t="s">
        <v>544</v>
      </c>
      <c r="F258" s="293" t="s">
        <v>545</v>
      </c>
      <c r="G258" s="294" t="s">
        <v>539</v>
      </c>
      <c r="H258" s="295">
        <v>31</v>
      </c>
      <c r="I258" s="296"/>
      <c r="J258" s="297">
        <f>ROUND(I258*H258,2)</f>
        <v>0</v>
      </c>
      <c r="K258" s="298"/>
      <c r="L258" s="299"/>
      <c r="M258" s="300" t="s">
        <v>1</v>
      </c>
      <c r="N258" s="301" t="s">
        <v>39</v>
      </c>
      <c r="O258" s="91"/>
      <c r="P258" s="246">
        <f>O258*H258</f>
        <v>0</v>
      </c>
      <c r="Q258" s="246">
        <v>0.040000000000000001</v>
      </c>
      <c r="R258" s="246">
        <f>Q258*H258</f>
        <v>1.24</v>
      </c>
      <c r="S258" s="246">
        <v>0</v>
      </c>
      <c r="T258" s="247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8" t="s">
        <v>148</v>
      </c>
      <c r="AT258" s="248" t="s">
        <v>289</v>
      </c>
      <c r="AU258" s="248" t="s">
        <v>84</v>
      </c>
      <c r="AY258" s="17" t="s">
        <v>123</v>
      </c>
      <c r="BE258" s="249">
        <f>IF(N258="základní",J258,0)</f>
        <v>0</v>
      </c>
      <c r="BF258" s="249">
        <f>IF(N258="snížená",J258,0)</f>
        <v>0</v>
      </c>
      <c r="BG258" s="249">
        <f>IF(N258="zákl. přenesená",J258,0)</f>
        <v>0</v>
      </c>
      <c r="BH258" s="249">
        <f>IF(N258="sníž. přenesená",J258,0)</f>
        <v>0</v>
      </c>
      <c r="BI258" s="249">
        <f>IF(N258="nulová",J258,0)</f>
        <v>0</v>
      </c>
      <c r="BJ258" s="17" t="s">
        <v>82</v>
      </c>
      <c r="BK258" s="249">
        <f>ROUND(I258*H258,2)</f>
        <v>0</v>
      </c>
      <c r="BL258" s="17" t="s">
        <v>130</v>
      </c>
      <c r="BM258" s="248" t="s">
        <v>546</v>
      </c>
    </row>
    <row r="259" s="2" customFormat="1">
      <c r="A259" s="38"/>
      <c r="B259" s="39"/>
      <c r="C259" s="40"/>
      <c r="D259" s="250" t="s">
        <v>132</v>
      </c>
      <c r="E259" s="40"/>
      <c r="F259" s="251" t="s">
        <v>545</v>
      </c>
      <c r="G259" s="40"/>
      <c r="H259" s="40"/>
      <c r="I259" s="144"/>
      <c r="J259" s="40"/>
      <c r="K259" s="40"/>
      <c r="L259" s="44"/>
      <c r="M259" s="252"/>
      <c r="N259" s="253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132</v>
      </c>
      <c r="AU259" s="17" t="s">
        <v>84</v>
      </c>
    </row>
    <row r="260" s="2" customFormat="1" ht="24" customHeight="1">
      <c r="A260" s="38"/>
      <c r="B260" s="39"/>
      <c r="C260" s="236" t="s">
        <v>547</v>
      </c>
      <c r="D260" s="236" t="s">
        <v>126</v>
      </c>
      <c r="E260" s="237" t="s">
        <v>548</v>
      </c>
      <c r="F260" s="238" t="s">
        <v>549</v>
      </c>
      <c r="G260" s="239" t="s">
        <v>215</v>
      </c>
      <c r="H260" s="240">
        <v>7.8959999999999999</v>
      </c>
      <c r="I260" s="241"/>
      <c r="J260" s="242">
        <f>ROUND(I260*H260,2)</f>
        <v>0</v>
      </c>
      <c r="K260" s="243"/>
      <c r="L260" s="44"/>
      <c r="M260" s="244" t="s">
        <v>1</v>
      </c>
      <c r="N260" s="245" t="s">
        <v>39</v>
      </c>
      <c r="O260" s="91"/>
      <c r="P260" s="246">
        <f>O260*H260</f>
        <v>0</v>
      </c>
      <c r="Q260" s="246">
        <v>2.234</v>
      </c>
      <c r="R260" s="246">
        <f>Q260*H260</f>
        <v>17.639664</v>
      </c>
      <c r="S260" s="246">
        <v>0</v>
      </c>
      <c r="T260" s="247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8" t="s">
        <v>130</v>
      </c>
      <c r="AT260" s="248" t="s">
        <v>126</v>
      </c>
      <c r="AU260" s="248" t="s">
        <v>84</v>
      </c>
      <c r="AY260" s="17" t="s">
        <v>123</v>
      </c>
      <c r="BE260" s="249">
        <f>IF(N260="základní",J260,0)</f>
        <v>0</v>
      </c>
      <c r="BF260" s="249">
        <f>IF(N260="snížená",J260,0)</f>
        <v>0</v>
      </c>
      <c r="BG260" s="249">
        <f>IF(N260="zákl. přenesená",J260,0)</f>
        <v>0</v>
      </c>
      <c r="BH260" s="249">
        <f>IF(N260="sníž. přenesená",J260,0)</f>
        <v>0</v>
      </c>
      <c r="BI260" s="249">
        <f>IF(N260="nulová",J260,0)</f>
        <v>0</v>
      </c>
      <c r="BJ260" s="17" t="s">
        <v>82</v>
      </c>
      <c r="BK260" s="249">
        <f>ROUND(I260*H260,2)</f>
        <v>0</v>
      </c>
      <c r="BL260" s="17" t="s">
        <v>130</v>
      </c>
      <c r="BM260" s="248" t="s">
        <v>550</v>
      </c>
    </row>
    <row r="261" s="2" customFormat="1">
      <c r="A261" s="38"/>
      <c r="B261" s="39"/>
      <c r="C261" s="40"/>
      <c r="D261" s="250" t="s">
        <v>132</v>
      </c>
      <c r="E261" s="40"/>
      <c r="F261" s="251" t="s">
        <v>551</v>
      </c>
      <c r="G261" s="40"/>
      <c r="H261" s="40"/>
      <c r="I261" s="144"/>
      <c r="J261" s="40"/>
      <c r="K261" s="40"/>
      <c r="L261" s="44"/>
      <c r="M261" s="252"/>
      <c r="N261" s="253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132</v>
      </c>
      <c r="AU261" s="17" t="s">
        <v>84</v>
      </c>
    </row>
    <row r="262" s="2" customFormat="1">
      <c r="A262" s="38"/>
      <c r="B262" s="39"/>
      <c r="C262" s="40"/>
      <c r="D262" s="250" t="s">
        <v>138</v>
      </c>
      <c r="E262" s="40"/>
      <c r="F262" s="254" t="s">
        <v>552</v>
      </c>
      <c r="G262" s="40"/>
      <c r="H262" s="40"/>
      <c r="I262" s="144"/>
      <c r="J262" s="40"/>
      <c r="K262" s="40"/>
      <c r="L262" s="44"/>
      <c r="M262" s="252"/>
      <c r="N262" s="253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138</v>
      </c>
      <c r="AU262" s="17" t="s">
        <v>84</v>
      </c>
    </row>
    <row r="263" s="13" customFormat="1">
      <c r="A263" s="13"/>
      <c r="B263" s="259"/>
      <c r="C263" s="260"/>
      <c r="D263" s="250" t="s">
        <v>217</v>
      </c>
      <c r="E263" s="261" t="s">
        <v>1</v>
      </c>
      <c r="F263" s="262" t="s">
        <v>553</v>
      </c>
      <c r="G263" s="260"/>
      <c r="H263" s="263">
        <v>7.8959999999999999</v>
      </c>
      <c r="I263" s="264"/>
      <c r="J263" s="260"/>
      <c r="K263" s="260"/>
      <c r="L263" s="265"/>
      <c r="M263" s="266"/>
      <c r="N263" s="267"/>
      <c r="O263" s="267"/>
      <c r="P263" s="267"/>
      <c r="Q263" s="267"/>
      <c r="R263" s="267"/>
      <c r="S263" s="267"/>
      <c r="T263" s="26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9" t="s">
        <v>217</v>
      </c>
      <c r="AU263" s="269" t="s">
        <v>84</v>
      </c>
      <c r="AV263" s="13" t="s">
        <v>84</v>
      </c>
      <c r="AW263" s="13" t="s">
        <v>31</v>
      </c>
      <c r="AX263" s="13" t="s">
        <v>82</v>
      </c>
      <c r="AY263" s="269" t="s">
        <v>123</v>
      </c>
    </row>
    <row r="264" s="2" customFormat="1" ht="24" customHeight="1">
      <c r="A264" s="38"/>
      <c r="B264" s="39"/>
      <c r="C264" s="236" t="s">
        <v>554</v>
      </c>
      <c r="D264" s="236" t="s">
        <v>126</v>
      </c>
      <c r="E264" s="237" t="s">
        <v>555</v>
      </c>
      <c r="F264" s="238" t="s">
        <v>556</v>
      </c>
      <c r="G264" s="239" t="s">
        <v>215</v>
      </c>
      <c r="H264" s="240">
        <v>0.66200000000000003</v>
      </c>
      <c r="I264" s="241"/>
      <c r="J264" s="242">
        <f>ROUND(I264*H264,2)</f>
        <v>0</v>
      </c>
      <c r="K264" s="243"/>
      <c r="L264" s="44"/>
      <c r="M264" s="244" t="s">
        <v>1</v>
      </c>
      <c r="N264" s="245" t="s">
        <v>39</v>
      </c>
      <c r="O264" s="91"/>
      <c r="P264" s="246">
        <f>O264*H264</f>
        <v>0</v>
      </c>
      <c r="Q264" s="246">
        <v>1.9967999999999999</v>
      </c>
      <c r="R264" s="246">
        <f>Q264*H264</f>
        <v>1.3218816</v>
      </c>
      <c r="S264" s="246">
        <v>0</v>
      </c>
      <c r="T264" s="24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8" t="s">
        <v>130</v>
      </c>
      <c r="AT264" s="248" t="s">
        <v>126</v>
      </c>
      <c r="AU264" s="248" t="s">
        <v>84</v>
      </c>
      <c r="AY264" s="17" t="s">
        <v>123</v>
      </c>
      <c r="BE264" s="249">
        <f>IF(N264="základní",J264,0)</f>
        <v>0</v>
      </c>
      <c r="BF264" s="249">
        <f>IF(N264="snížená",J264,0)</f>
        <v>0</v>
      </c>
      <c r="BG264" s="249">
        <f>IF(N264="zákl. přenesená",J264,0)</f>
        <v>0</v>
      </c>
      <c r="BH264" s="249">
        <f>IF(N264="sníž. přenesená",J264,0)</f>
        <v>0</v>
      </c>
      <c r="BI264" s="249">
        <f>IF(N264="nulová",J264,0)</f>
        <v>0</v>
      </c>
      <c r="BJ264" s="17" t="s">
        <v>82</v>
      </c>
      <c r="BK264" s="249">
        <f>ROUND(I264*H264,2)</f>
        <v>0</v>
      </c>
      <c r="BL264" s="17" t="s">
        <v>130</v>
      </c>
      <c r="BM264" s="248" t="s">
        <v>557</v>
      </c>
    </row>
    <row r="265" s="2" customFormat="1">
      <c r="A265" s="38"/>
      <c r="B265" s="39"/>
      <c r="C265" s="40"/>
      <c r="D265" s="250" t="s">
        <v>132</v>
      </c>
      <c r="E265" s="40"/>
      <c r="F265" s="251" t="s">
        <v>558</v>
      </c>
      <c r="G265" s="40"/>
      <c r="H265" s="40"/>
      <c r="I265" s="144"/>
      <c r="J265" s="40"/>
      <c r="K265" s="40"/>
      <c r="L265" s="44"/>
      <c r="M265" s="252"/>
      <c r="N265" s="253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132</v>
      </c>
      <c r="AU265" s="17" t="s">
        <v>84</v>
      </c>
    </row>
    <row r="266" s="2" customFormat="1">
      <c r="A266" s="38"/>
      <c r="B266" s="39"/>
      <c r="C266" s="40"/>
      <c r="D266" s="250" t="s">
        <v>138</v>
      </c>
      <c r="E266" s="40"/>
      <c r="F266" s="254" t="s">
        <v>366</v>
      </c>
      <c r="G266" s="40"/>
      <c r="H266" s="40"/>
      <c r="I266" s="144"/>
      <c r="J266" s="40"/>
      <c r="K266" s="40"/>
      <c r="L266" s="44"/>
      <c r="M266" s="252"/>
      <c r="N266" s="253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138</v>
      </c>
      <c r="AU266" s="17" t="s">
        <v>84</v>
      </c>
    </row>
    <row r="267" s="15" customFormat="1">
      <c r="A267" s="15"/>
      <c r="B267" s="281"/>
      <c r="C267" s="282"/>
      <c r="D267" s="250" t="s">
        <v>217</v>
      </c>
      <c r="E267" s="283" t="s">
        <v>1</v>
      </c>
      <c r="F267" s="284" t="s">
        <v>559</v>
      </c>
      <c r="G267" s="282"/>
      <c r="H267" s="283" t="s">
        <v>1</v>
      </c>
      <c r="I267" s="285"/>
      <c r="J267" s="282"/>
      <c r="K267" s="282"/>
      <c r="L267" s="286"/>
      <c r="M267" s="287"/>
      <c r="N267" s="288"/>
      <c r="O267" s="288"/>
      <c r="P267" s="288"/>
      <c r="Q267" s="288"/>
      <c r="R267" s="288"/>
      <c r="S267" s="288"/>
      <c r="T267" s="289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90" t="s">
        <v>217</v>
      </c>
      <c r="AU267" s="290" t="s">
        <v>84</v>
      </c>
      <c r="AV267" s="15" t="s">
        <v>82</v>
      </c>
      <c r="AW267" s="15" t="s">
        <v>31</v>
      </c>
      <c r="AX267" s="15" t="s">
        <v>74</v>
      </c>
      <c r="AY267" s="290" t="s">
        <v>123</v>
      </c>
    </row>
    <row r="268" s="13" customFormat="1">
      <c r="A268" s="13"/>
      <c r="B268" s="259"/>
      <c r="C268" s="260"/>
      <c r="D268" s="250" t="s">
        <v>217</v>
      </c>
      <c r="E268" s="261" t="s">
        <v>1</v>
      </c>
      <c r="F268" s="262" t="s">
        <v>560</v>
      </c>
      <c r="G268" s="260"/>
      <c r="H268" s="263">
        <v>0.66200000000000003</v>
      </c>
      <c r="I268" s="264"/>
      <c r="J268" s="260"/>
      <c r="K268" s="260"/>
      <c r="L268" s="265"/>
      <c r="M268" s="266"/>
      <c r="N268" s="267"/>
      <c r="O268" s="267"/>
      <c r="P268" s="267"/>
      <c r="Q268" s="267"/>
      <c r="R268" s="267"/>
      <c r="S268" s="267"/>
      <c r="T268" s="26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9" t="s">
        <v>217</v>
      </c>
      <c r="AU268" s="269" t="s">
        <v>84</v>
      </c>
      <c r="AV268" s="13" t="s">
        <v>84</v>
      </c>
      <c r="AW268" s="13" t="s">
        <v>31</v>
      </c>
      <c r="AX268" s="13" t="s">
        <v>82</v>
      </c>
      <c r="AY268" s="269" t="s">
        <v>123</v>
      </c>
    </row>
    <row r="269" s="2" customFormat="1" ht="16.5" customHeight="1">
      <c r="A269" s="38"/>
      <c r="B269" s="39"/>
      <c r="C269" s="236" t="s">
        <v>561</v>
      </c>
      <c r="D269" s="236" t="s">
        <v>126</v>
      </c>
      <c r="E269" s="237" t="s">
        <v>562</v>
      </c>
      <c r="F269" s="238" t="s">
        <v>563</v>
      </c>
      <c r="G269" s="239" t="s">
        <v>190</v>
      </c>
      <c r="H269" s="240">
        <v>0.66200000000000003</v>
      </c>
      <c r="I269" s="241"/>
      <c r="J269" s="242">
        <f>ROUND(I269*H269,2)</f>
        <v>0</v>
      </c>
      <c r="K269" s="243"/>
      <c r="L269" s="44"/>
      <c r="M269" s="244" t="s">
        <v>1</v>
      </c>
      <c r="N269" s="245" t="s">
        <v>39</v>
      </c>
      <c r="O269" s="91"/>
      <c r="P269" s="246">
        <f>O269*H269</f>
        <v>0</v>
      </c>
      <c r="Q269" s="246">
        <v>0.21251999999999999</v>
      </c>
      <c r="R269" s="246">
        <f>Q269*H269</f>
        <v>0.14068823999999999</v>
      </c>
      <c r="S269" s="246">
        <v>0</v>
      </c>
      <c r="T269" s="24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8" t="s">
        <v>130</v>
      </c>
      <c r="AT269" s="248" t="s">
        <v>126</v>
      </c>
      <c r="AU269" s="248" t="s">
        <v>84</v>
      </c>
      <c r="AY269" s="17" t="s">
        <v>123</v>
      </c>
      <c r="BE269" s="249">
        <f>IF(N269="základní",J269,0)</f>
        <v>0</v>
      </c>
      <c r="BF269" s="249">
        <f>IF(N269="snížená",J269,0)</f>
        <v>0</v>
      </c>
      <c r="BG269" s="249">
        <f>IF(N269="zákl. přenesená",J269,0)</f>
        <v>0</v>
      </c>
      <c r="BH269" s="249">
        <f>IF(N269="sníž. přenesená",J269,0)</f>
        <v>0</v>
      </c>
      <c r="BI269" s="249">
        <f>IF(N269="nulová",J269,0)</f>
        <v>0</v>
      </c>
      <c r="BJ269" s="17" t="s">
        <v>82</v>
      </c>
      <c r="BK269" s="249">
        <f>ROUND(I269*H269,2)</f>
        <v>0</v>
      </c>
      <c r="BL269" s="17" t="s">
        <v>130</v>
      </c>
      <c r="BM269" s="248" t="s">
        <v>564</v>
      </c>
    </row>
    <row r="270" s="2" customFormat="1">
      <c r="A270" s="38"/>
      <c r="B270" s="39"/>
      <c r="C270" s="40"/>
      <c r="D270" s="250" t="s">
        <v>132</v>
      </c>
      <c r="E270" s="40"/>
      <c r="F270" s="251" t="s">
        <v>565</v>
      </c>
      <c r="G270" s="40"/>
      <c r="H270" s="40"/>
      <c r="I270" s="144"/>
      <c r="J270" s="40"/>
      <c r="K270" s="40"/>
      <c r="L270" s="44"/>
      <c r="M270" s="252"/>
      <c r="N270" s="253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132</v>
      </c>
      <c r="AU270" s="17" t="s">
        <v>84</v>
      </c>
    </row>
    <row r="271" s="2" customFormat="1">
      <c r="A271" s="38"/>
      <c r="B271" s="39"/>
      <c r="C271" s="40"/>
      <c r="D271" s="250" t="s">
        <v>138</v>
      </c>
      <c r="E271" s="40"/>
      <c r="F271" s="254" t="s">
        <v>566</v>
      </c>
      <c r="G271" s="40"/>
      <c r="H271" s="40"/>
      <c r="I271" s="144"/>
      <c r="J271" s="40"/>
      <c r="K271" s="40"/>
      <c r="L271" s="44"/>
      <c r="M271" s="252"/>
      <c r="N271" s="253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138</v>
      </c>
      <c r="AU271" s="17" t="s">
        <v>84</v>
      </c>
    </row>
    <row r="272" s="13" customFormat="1">
      <c r="A272" s="13"/>
      <c r="B272" s="259"/>
      <c r="C272" s="260"/>
      <c r="D272" s="250" t="s">
        <v>217</v>
      </c>
      <c r="E272" s="261" t="s">
        <v>1</v>
      </c>
      <c r="F272" s="262" t="s">
        <v>560</v>
      </c>
      <c r="G272" s="260"/>
      <c r="H272" s="263">
        <v>0.66200000000000003</v>
      </c>
      <c r="I272" s="264"/>
      <c r="J272" s="260"/>
      <c r="K272" s="260"/>
      <c r="L272" s="265"/>
      <c r="M272" s="266"/>
      <c r="N272" s="267"/>
      <c r="O272" s="267"/>
      <c r="P272" s="267"/>
      <c r="Q272" s="267"/>
      <c r="R272" s="267"/>
      <c r="S272" s="267"/>
      <c r="T272" s="26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9" t="s">
        <v>217</v>
      </c>
      <c r="AU272" s="269" t="s">
        <v>84</v>
      </c>
      <c r="AV272" s="13" t="s">
        <v>84</v>
      </c>
      <c r="AW272" s="13" t="s">
        <v>31</v>
      </c>
      <c r="AX272" s="13" t="s">
        <v>82</v>
      </c>
      <c r="AY272" s="269" t="s">
        <v>123</v>
      </c>
    </row>
    <row r="273" s="2" customFormat="1" ht="16.5" customHeight="1">
      <c r="A273" s="38"/>
      <c r="B273" s="39"/>
      <c r="C273" s="291" t="s">
        <v>519</v>
      </c>
      <c r="D273" s="291" t="s">
        <v>289</v>
      </c>
      <c r="E273" s="292" t="s">
        <v>567</v>
      </c>
      <c r="F273" s="293" t="s">
        <v>568</v>
      </c>
      <c r="G273" s="294" t="s">
        <v>279</v>
      </c>
      <c r="H273" s="295">
        <v>0.66200000000000003</v>
      </c>
      <c r="I273" s="296"/>
      <c r="J273" s="297">
        <f>ROUND(I273*H273,2)</f>
        <v>0</v>
      </c>
      <c r="K273" s="298"/>
      <c r="L273" s="299"/>
      <c r="M273" s="300" t="s">
        <v>1</v>
      </c>
      <c r="N273" s="301" t="s">
        <v>39</v>
      </c>
      <c r="O273" s="91"/>
      <c r="P273" s="246">
        <f>O273*H273</f>
        <v>0</v>
      </c>
      <c r="Q273" s="246">
        <v>1</v>
      </c>
      <c r="R273" s="246">
        <f>Q273*H273</f>
        <v>0.66200000000000003</v>
      </c>
      <c r="S273" s="246">
        <v>0</v>
      </c>
      <c r="T273" s="24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8" t="s">
        <v>148</v>
      </c>
      <c r="AT273" s="248" t="s">
        <v>289</v>
      </c>
      <c r="AU273" s="248" t="s">
        <v>84</v>
      </c>
      <c r="AY273" s="17" t="s">
        <v>123</v>
      </c>
      <c r="BE273" s="249">
        <f>IF(N273="základní",J273,0)</f>
        <v>0</v>
      </c>
      <c r="BF273" s="249">
        <f>IF(N273="snížená",J273,0)</f>
        <v>0</v>
      </c>
      <c r="BG273" s="249">
        <f>IF(N273="zákl. přenesená",J273,0)</f>
        <v>0</v>
      </c>
      <c r="BH273" s="249">
        <f>IF(N273="sníž. přenesená",J273,0)</f>
        <v>0</v>
      </c>
      <c r="BI273" s="249">
        <f>IF(N273="nulová",J273,0)</f>
        <v>0</v>
      </c>
      <c r="BJ273" s="17" t="s">
        <v>82</v>
      </c>
      <c r="BK273" s="249">
        <f>ROUND(I273*H273,2)</f>
        <v>0</v>
      </c>
      <c r="BL273" s="17" t="s">
        <v>130</v>
      </c>
      <c r="BM273" s="248" t="s">
        <v>569</v>
      </c>
    </row>
    <row r="274" s="2" customFormat="1">
      <c r="A274" s="38"/>
      <c r="B274" s="39"/>
      <c r="C274" s="40"/>
      <c r="D274" s="250" t="s">
        <v>132</v>
      </c>
      <c r="E274" s="40"/>
      <c r="F274" s="251" t="s">
        <v>568</v>
      </c>
      <c r="G274" s="40"/>
      <c r="H274" s="40"/>
      <c r="I274" s="144"/>
      <c r="J274" s="40"/>
      <c r="K274" s="40"/>
      <c r="L274" s="44"/>
      <c r="M274" s="252"/>
      <c r="N274" s="253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132</v>
      </c>
      <c r="AU274" s="17" t="s">
        <v>84</v>
      </c>
    </row>
    <row r="275" s="12" customFormat="1" ht="22.8" customHeight="1">
      <c r="A275" s="12"/>
      <c r="B275" s="220"/>
      <c r="C275" s="221"/>
      <c r="D275" s="222" t="s">
        <v>73</v>
      </c>
      <c r="E275" s="234" t="s">
        <v>148</v>
      </c>
      <c r="F275" s="234" t="s">
        <v>149</v>
      </c>
      <c r="G275" s="221"/>
      <c r="H275" s="221"/>
      <c r="I275" s="224"/>
      <c r="J275" s="235">
        <f>BK275</f>
        <v>0</v>
      </c>
      <c r="K275" s="221"/>
      <c r="L275" s="226"/>
      <c r="M275" s="227"/>
      <c r="N275" s="228"/>
      <c r="O275" s="228"/>
      <c r="P275" s="229">
        <f>SUM(P276:P307)</f>
        <v>0</v>
      </c>
      <c r="Q275" s="228"/>
      <c r="R275" s="229">
        <f>SUM(R276:R307)</f>
        <v>129.47196599999995</v>
      </c>
      <c r="S275" s="228"/>
      <c r="T275" s="230">
        <f>SUM(T276:T307)</f>
        <v>42.899999999999999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31" t="s">
        <v>82</v>
      </c>
      <c r="AT275" s="232" t="s">
        <v>73</v>
      </c>
      <c r="AU275" s="232" t="s">
        <v>82</v>
      </c>
      <c r="AY275" s="231" t="s">
        <v>123</v>
      </c>
      <c r="BK275" s="233">
        <f>SUM(BK276:BK307)</f>
        <v>0</v>
      </c>
    </row>
    <row r="276" s="2" customFormat="1" ht="24" customHeight="1">
      <c r="A276" s="38"/>
      <c r="B276" s="39"/>
      <c r="C276" s="236" t="s">
        <v>570</v>
      </c>
      <c r="D276" s="236" t="s">
        <v>126</v>
      </c>
      <c r="E276" s="237" t="s">
        <v>571</v>
      </c>
      <c r="F276" s="238" t="s">
        <v>572</v>
      </c>
      <c r="G276" s="239" t="s">
        <v>168</v>
      </c>
      <c r="H276" s="240">
        <v>1</v>
      </c>
      <c r="I276" s="241"/>
      <c r="J276" s="242">
        <f>ROUND(I276*H276,2)</f>
        <v>0</v>
      </c>
      <c r="K276" s="243"/>
      <c r="L276" s="44"/>
      <c r="M276" s="244" t="s">
        <v>1</v>
      </c>
      <c r="N276" s="245" t="s">
        <v>39</v>
      </c>
      <c r="O276" s="91"/>
      <c r="P276" s="246">
        <f>O276*H276</f>
        <v>0</v>
      </c>
      <c r="Q276" s="246">
        <v>0</v>
      </c>
      <c r="R276" s="246">
        <f>Q276*H276</f>
        <v>0</v>
      </c>
      <c r="S276" s="246">
        <v>0</v>
      </c>
      <c r="T276" s="247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8" t="s">
        <v>130</v>
      </c>
      <c r="AT276" s="248" t="s">
        <v>126</v>
      </c>
      <c r="AU276" s="248" t="s">
        <v>84</v>
      </c>
      <c r="AY276" s="17" t="s">
        <v>123</v>
      </c>
      <c r="BE276" s="249">
        <f>IF(N276="základní",J276,0)</f>
        <v>0</v>
      </c>
      <c r="BF276" s="249">
        <f>IF(N276="snížená",J276,0)</f>
        <v>0</v>
      </c>
      <c r="BG276" s="249">
        <f>IF(N276="zákl. přenesená",J276,0)</f>
        <v>0</v>
      </c>
      <c r="BH276" s="249">
        <f>IF(N276="sníž. přenesená",J276,0)</f>
        <v>0</v>
      </c>
      <c r="BI276" s="249">
        <f>IF(N276="nulová",J276,0)</f>
        <v>0</v>
      </c>
      <c r="BJ276" s="17" t="s">
        <v>82</v>
      </c>
      <c r="BK276" s="249">
        <f>ROUND(I276*H276,2)</f>
        <v>0</v>
      </c>
      <c r="BL276" s="17" t="s">
        <v>130</v>
      </c>
      <c r="BM276" s="248" t="s">
        <v>573</v>
      </c>
    </row>
    <row r="277" s="2" customFormat="1">
      <c r="A277" s="38"/>
      <c r="B277" s="39"/>
      <c r="C277" s="40"/>
      <c r="D277" s="250" t="s">
        <v>132</v>
      </c>
      <c r="E277" s="40"/>
      <c r="F277" s="251" t="s">
        <v>572</v>
      </c>
      <c r="G277" s="40"/>
      <c r="H277" s="40"/>
      <c r="I277" s="144"/>
      <c r="J277" s="40"/>
      <c r="K277" s="40"/>
      <c r="L277" s="44"/>
      <c r="M277" s="252"/>
      <c r="N277" s="253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132</v>
      </c>
      <c r="AU277" s="17" t="s">
        <v>84</v>
      </c>
    </row>
    <row r="278" s="2" customFormat="1" ht="16.5" customHeight="1">
      <c r="A278" s="38"/>
      <c r="B278" s="39"/>
      <c r="C278" s="236" t="s">
        <v>574</v>
      </c>
      <c r="D278" s="236" t="s">
        <v>126</v>
      </c>
      <c r="E278" s="237" t="s">
        <v>575</v>
      </c>
      <c r="F278" s="238" t="s">
        <v>576</v>
      </c>
      <c r="G278" s="239" t="s">
        <v>135</v>
      </c>
      <c r="H278" s="240">
        <v>26</v>
      </c>
      <c r="I278" s="241"/>
      <c r="J278" s="242">
        <f>ROUND(I278*H278,2)</f>
        <v>0</v>
      </c>
      <c r="K278" s="243"/>
      <c r="L278" s="44"/>
      <c r="M278" s="244" t="s">
        <v>1</v>
      </c>
      <c r="N278" s="245" t="s">
        <v>39</v>
      </c>
      <c r="O278" s="91"/>
      <c r="P278" s="246">
        <f>O278*H278</f>
        <v>0</v>
      </c>
      <c r="Q278" s="246">
        <v>0</v>
      </c>
      <c r="R278" s="246">
        <f>Q278*H278</f>
        <v>0</v>
      </c>
      <c r="S278" s="246">
        <v>1.6499999999999999</v>
      </c>
      <c r="T278" s="247">
        <f>S278*H278</f>
        <v>42.899999999999999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48" t="s">
        <v>130</v>
      </c>
      <c r="AT278" s="248" t="s">
        <v>126</v>
      </c>
      <c r="AU278" s="248" t="s">
        <v>84</v>
      </c>
      <c r="AY278" s="17" t="s">
        <v>123</v>
      </c>
      <c r="BE278" s="249">
        <f>IF(N278="základní",J278,0)</f>
        <v>0</v>
      </c>
      <c r="BF278" s="249">
        <f>IF(N278="snížená",J278,0)</f>
        <v>0</v>
      </c>
      <c r="BG278" s="249">
        <f>IF(N278="zákl. přenesená",J278,0)</f>
        <v>0</v>
      </c>
      <c r="BH278" s="249">
        <f>IF(N278="sníž. přenesená",J278,0)</f>
        <v>0</v>
      </c>
      <c r="BI278" s="249">
        <f>IF(N278="nulová",J278,0)</f>
        <v>0</v>
      </c>
      <c r="BJ278" s="17" t="s">
        <v>82</v>
      </c>
      <c r="BK278" s="249">
        <f>ROUND(I278*H278,2)</f>
        <v>0</v>
      </c>
      <c r="BL278" s="17" t="s">
        <v>130</v>
      </c>
      <c r="BM278" s="248" t="s">
        <v>577</v>
      </c>
    </row>
    <row r="279" s="2" customFormat="1">
      <c r="A279" s="38"/>
      <c r="B279" s="39"/>
      <c r="C279" s="40"/>
      <c r="D279" s="250" t="s">
        <v>132</v>
      </c>
      <c r="E279" s="40"/>
      <c r="F279" s="251" t="s">
        <v>578</v>
      </c>
      <c r="G279" s="40"/>
      <c r="H279" s="40"/>
      <c r="I279" s="144"/>
      <c r="J279" s="40"/>
      <c r="K279" s="40"/>
      <c r="L279" s="44"/>
      <c r="M279" s="252"/>
      <c r="N279" s="253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132</v>
      </c>
      <c r="AU279" s="17" t="s">
        <v>84</v>
      </c>
    </row>
    <row r="280" s="2" customFormat="1">
      <c r="A280" s="38"/>
      <c r="B280" s="39"/>
      <c r="C280" s="40"/>
      <c r="D280" s="250" t="s">
        <v>138</v>
      </c>
      <c r="E280" s="40"/>
      <c r="F280" s="254" t="s">
        <v>579</v>
      </c>
      <c r="G280" s="40"/>
      <c r="H280" s="40"/>
      <c r="I280" s="144"/>
      <c r="J280" s="40"/>
      <c r="K280" s="40"/>
      <c r="L280" s="44"/>
      <c r="M280" s="252"/>
      <c r="N280" s="253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138</v>
      </c>
      <c r="AU280" s="17" t="s">
        <v>84</v>
      </c>
    </row>
    <row r="281" s="2" customFormat="1" ht="24" customHeight="1">
      <c r="A281" s="38"/>
      <c r="B281" s="39"/>
      <c r="C281" s="291" t="s">
        <v>580</v>
      </c>
      <c r="D281" s="291" t="s">
        <v>289</v>
      </c>
      <c r="E281" s="292" t="s">
        <v>581</v>
      </c>
      <c r="F281" s="293" t="s">
        <v>582</v>
      </c>
      <c r="G281" s="294" t="s">
        <v>279</v>
      </c>
      <c r="H281" s="295">
        <v>42.899999999999999</v>
      </c>
      <c r="I281" s="296"/>
      <c r="J281" s="297">
        <f>ROUND(I281*H281,2)</f>
        <v>0</v>
      </c>
      <c r="K281" s="298"/>
      <c r="L281" s="299"/>
      <c r="M281" s="300" t="s">
        <v>1</v>
      </c>
      <c r="N281" s="301" t="s">
        <v>39</v>
      </c>
      <c r="O281" s="91"/>
      <c r="P281" s="246">
        <f>O281*H281</f>
        <v>0</v>
      </c>
      <c r="Q281" s="246">
        <v>0</v>
      </c>
      <c r="R281" s="246">
        <f>Q281*H281</f>
        <v>0</v>
      </c>
      <c r="S281" s="246">
        <v>0</v>
      </c>
      <c r="T281" s="247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48" t="s">
        <v>148</v>
      </c>
      <c r="AT281" s="248" t="s">
        <v>289</v>
      </c>
      <c r="AU281" s="248" t="s">
        <v>84</v>
      </c>
      <c r="AY281" s="17" t="s">
        <v>123</v>
      </c>
      <c r="BE281" s="249">
        <f>IF(N281="základní",J281,0)</f>
        <v>0</v>
      </c>
      <c r="BF281" s="249">
        <f>IF(N281="snížená",J281,0)</f>
        <v>0</v>
      </c>
      <c r="BG281" s="249">
        <f>IF(N281="zákl. přenesená",J281,0)</f>
        <v>0</v>
      </c>
      <c r="BH281" s="249">
        <f>IF(N281="sníž. přenesená",J281,0)</f>
        <v>0</v>
      </c>
      <c r="BI281" s="249">
        <f>IF(N281="nulová",J281,0)</f>
        <v>0</v>
      </c>
      <c r="BJ281" s="17" t="s">
        <v>82</v>
      </c>
      <c r="BK281" s="249">
        <f>ROUND(I281*H281,2)</f>
        <v>0</v>
      </c>
      <c r="BL281" s="17" t="s">
        <v>130</v>
      </c>
      <c r="BM281" s="248" t="s">
        <v>583</v>
      </c>
    </row>
    <row r="282" s="2" customFormat="1">
      <c r="A282" s="38"/>
      <c r="B282" s="39"/>
      <c r="C282" s="40"/>
      <c r="D282" s="250" t="s">
        <v>132</v>
      </c>
      <c r="E282" s="40"/>
      <c r="F282" s="251" t="s">
        <v>582</v>
      </c>
      <c r="G282" s="40"/>
      <c r="H282" s="40"/>
      <c r="I282" s="144"/>
      <c r="J282" s="40"/>
      <c r="K282" s="40"/>
      <c r="L282" s="44"/>
      <c r="M282" s="252"/>
      <c r="N282" s="253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132</v>
      </c>
      <c r="AU282" s="17" t="s">
        <v>84</v>
      </c>
    </row>
    <row r="283" s="2" customFormat="1" ht="24" customHeight="1">
      <c r="A283" s="38"/>
      <c r="B283" s="39"/>
      <c r="C283" s="236" t="s">
        <v>584</v>
      </c>
      <c r="D283" s="236" t="s">
        <v>126</v>
      </c>
      <c r="E283" s="237" t="s">
        <v>585</v>
      </c>
      <c r="F283" s="238" t="s">
        <v>586</v>
      </c>
      <c r="G283" s="239" t="s">
        <v>135</v>
      </c>
      <c r="H283" s="240">
        <v>37.600000000000001</v>
      </c>
      <c r="I283" s="241"/>
      <c r="J283" s="242">
        <f>ROUND(I283*H283,2)</f>
        <v>0</v>
      </c>
      <c r="K283" s="243"/>
      <c r="L283" s="44"/>
      <c r="M283" s="244" t="s">
        <v>1</v>
      </c>
      <c r="N283" s="245" t="s">
        <v>39</v>
      </c>
      <c r="O283" s="91"/>
      <c r="P283" s="246">
        <f>O283*H283</f>
        <v>0</v>
      </c>
      <c r="Q283" s="246">
        <v>1.0000000000000001E-05</v>
      </c>
      <c r="R283" s="246">
        <f>Q283*H283</f>
        <v>0.00037600000000000003</v>
      </c>
      <c r="S283" s="246">
        <v>0</v>
      </c>
      <c r="T283" s="247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48" t="s">
        <v>130</v>
      </c>
      <c r="AT283" s="248" t="s">
        <v>126</v>
      </c>
      <c r="AU283" s="248" t="s">
        <v>84</v>
      </c>
      <c r="AY283" s="17" t="s">
        <v>123</v>
      </c>
      <c r="BE283" s="249">
        <f>IF(N283="základní",J283,0)</f>
        <v>0</v>
      </c>
      <c r="BF283" s="249">
        <f>IF(N283="snížená",J283,0)</f>
        <v>0</v>
      </c>
      <c r="BG283" s="249">
        <f>IF(N283="zákl. přenesená",J283,0)</f>
        <v>0</v>
      </c>
      <c r="BH283" s="249">
        <f>IF(N283="sníž. přenesená",J283,0)</f>
        <v>0</v>
      </c>
      <c r="BI283" s="249">
        <f>IF(N283="nulová",J283,0)</f>
        <v>0</v>
      </c>
      <c r="BJ283" s="17" t="s">
        <v>82</v>
      </c>
      <c r="BK283" s="249">
        <f>ROUND(I283*H283,2)</f>
        <v>0</v>
      </c>
      <c r="BL283" s="17" t="s">
        <v>130</v>
      </c>
      <c r="BM283" s="248" t="s">
        <v>587</v>
      </c>
    </row>
    <row r="284" s="2" customFormat="1">
      <c r="A284" s="38"/>
      <c r="B284" s="39"/>
      <c r="C284" s="40"/>
      <c r="D284" s="250" t="s">
        <v>132</v>
      </c>
      <c r="E284" s="40"/>
      <c r="F284" s="251" t="s">
        <v>588</v>
      </c>
      <c r="G284" s="40"/>
      <c r="H284" s="40"/>
      <c r="I284" s="144"/>
      <c r="J284" s="40"/>
      <c r="K284" s="40"/>
      <c r="L284" s="44"/>
      <c r="M284" s="252"/>
      <c r="N284" s="253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132</v>
      </c>
      <c r="AU284" s="17" t="s">
        <v>84</v>
      </c>
    </row>
    <row r="285" s="2" customFormat="1">
      <c r="A285" s="38"/>
      <c r="B285" s="39"/>
      <c r="C285" s="40"/>
      <c r="D285" s="250" t="s">
        <v>138</v>
      </c>
      <c r="E285" s="40"/>
      <c r="F285" s="254" t="s">
        <v>589</v>
      </c>
      <c r="G285" s="40"/>
      <c r="H285" s="40"/>
      <c r="I285" s="144"/>
      <c r="J285" s="40"/>
      <c r="K285" s="40"/>
      <c r="L285" s="44"/>
      <c r="M285" s="252"/>
      <c r="N285" s="253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138</v>
      </c>
      <c r="AU285" s="17" t="s">
        <v>84</v>
      </c>
    </row>
    <row r="286" s="2" customFormat="1" ht="16.5" customHeight="1">
      <c r="A286" s="38"/>
      <c r="B286" s="39"/>
      <c r="C286" s="236" t="s">
        <v>590</v>
      </c>
      <c r="D286" s="236" t="s">
        <v>126</v>
      </c>
      <c r="E286" s="237" t="s">
        <v>591</v>
      </c>
      <c r="F286" s="238" t="s">
        <v>592</v>
      </c>
      <c r="G286" s="239" t="s">
        <v>135</v>
      </c>
      <c r="H286" s="240">
        <v>37.600000000000001</v>
      </c>
      <c r="I286" s="241"/>
      <c r="J286" s="242">
        <f>ROUND(I286*H286,2)</f>
        <v>0</v>
      </c>
      <c r="K286" s="243"/>
      <c r="L286" s="44"/>
      <c r="M286" s="244" t="s">
        <v>1</v>
      </c>
      <c r="N286" s="245" t="s">
        <v>39</v>
      </c>
      <c r="O286" s="91"/>
      <c r="P286" s="246">
        <f>O286*H286</f>
        <v>0</v>
      </c>
      <c r="Q286" s="246">
        <v>0</v>
      </c>
      <c r="R286" s="246">
        <f>Q286*H286</f>
        <v>0</v>
      </c>
      <c r="S286" s="246">
        <v>0</v>
      </c>
      <c r="T286" s="247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8" t="s">
        <v>130</v>
      </c>
      <c r="AT286" s="248" t="s">
        <v>126</v>
      </c>
      <c r="AU286" s="248" t="s">
        <v>84</v>
      </c>
      <c r="AY286" s="17" t="s">
        <v>123</v>
      </c>
      <c r="BE286" s="249">
        <f>IF(N286="základní",J286,0)</f>
        <v>0</v>
      </c>
      <c r="BF286" s="249">
        <f>IF(N286="snížená",J286,0)</f>
        <v>0</v>
      </c>
      <c r="BG286" s="249">
        <f>IF(N286="zákl. přenesená",J286,0)</f>
        <v>0</v>
      </c>
      <c r="BH286" s="249">
        <f>IF(N286="sníž. přenesená",J286,0)</f>
        <v>0</v>
      </c>
      <c r="BI286" s="249">
        <f>IF(N286="nulová",J286,0)</f>
        <v>0</v>
      </c>
      <c r="BJ286" s="17" t="s">
        <v>82</v>
      </c>
      <c r="BK286" s="249">
        <f>ROUND(I286*H286,2)</f>
        <v>0</v>
      </c>
      <c r="BL286" s="17" t="s">
        <v>130</v>
      </c>
      <c r="BM286" s="248" t="s">
        <v>593</v>
      </c>
    </row>
    <row r="287" s="2" customFormat="1">
      <c r="A287" s="38"/>
      <c r="B287" s="39"/>
      <c r="C287" s="40"/>
      <c r="D287" s="250" t="s">
        <v>132</v>
      </c>
      <c r="E287" s="40"/>
      <c r="F287" s="251" t="s">
        <v>594</v>
      </c>
      <c r="G287" s="40"/>
      <c r="H287" s="40"/>
      <c r="I287" s="144"/>
      <c r="J287" s="40"/>
      <c r="K287" s="40"/>
      <c r="L287" s="44"/>
      <c r="M287" s="252"/>
      <c r="N287" s="253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132</v>
      </c>
      <c r="AU287" s="17" t="s">
        <v>84</v>
      </c>
    </row>
    <row r="288" s="2" customFormat="1">
      <c r="A288" s="38"/>
      <c r="B288" s="39"/>
      <c r="C288" s="40"/>
      <c r="D288" s="250" t="s">
        <v>138</v>
      </c>
      <c r="E288" s="40"/>
      <c r="F288" s="254" t="s">
        <v>595</v>
      </c>
      <c r="G288" s="40"/>
      <c r="H288" s="40"/>
      <c r="I288" s="144"/>
      <c r="J288" s="40"/>
      <c r="K288" s="40"/>
      <c r="L288" s="44"/>
      <c r="M288" s="252"/>
      <c r="N288" s="253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138</v>
      </c>
      <c r="AU288" s="17" t="s">
        <v>84</v>
      </c>
    </row>
    <row r="289" s="2" customFormat="1" ht="60" customHeight="1">
      <c r="A289" s="38"/>
      <c r="B289" s="39"/>
      <c r="C289" s="236" t="s">
        <v>596</v>
      </c>
      <c r="D289" s="236" t="s">
        <v>126</v>
      </c>
      <c r="E289" s="237" t="s">
        <v>597</v>
      </c>
      <c r="F289" s="238" t="s">
        <v>598</v>
      </c>
      <c r="G289" s="239" t="s">
        <v>539</v>
      </c>
      <c r="H289" s="240">
        <v>1</v>
      </c>
      <c r="I289" s="241"/>
      <c r="J289" s="242">
        <f>ROUND(I289*H289,2)</f>
        <v>0</v>
      </c>
      <c r="K289" s="243"/>
      <c r="L289" s="44"/>
      <c r="M289" s="244" t="s">
        <v>1</v>
      </c>
      <c r="N289" s="245" t="s">
        <v>39</v>
      </c>
      <c r="O289" s="91"/>
      <c r="P289" s="246">
        <f>O289*H289</f>
        <v>0</v>
      </c>
      <c r="Q289" s="246">
        <v>10.819290000000001</v>
      </c>
      <c r="R289" s="246">
        <f>Q289*H289</f>
        <v>10.819290000000001</v>
      </c>
      <c r="S289" s="246">
        <v>0</v>
      </c>
      <c r="T289" s="247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48" t="s">
        <v>130</v>
      </c>
      <c r="AT289" s="248" t="s">
        <v>126</v>
      </c>
      <c r="AU289" s="248" t="s">
        <v>84</v>
      </c>
      <c r="AY289" s="17" t="s">
        <v>123</v>
      </c>
      <c r="BE289" s="249">
        <f>IF(N289="základní",J289,0)</f>
        <v>0</v>
      </c>
      <c r="BF289" s="249">
        <f>IF(N289="snížená",J289,0)</f>
        <v>0</v>
      </c>
      <c r="BG289" s="249">
        <f>IF(N289="zákl. přenesená",J289,0)</f>
        <v>0</v>
      </c>
      <c r="BH289" s="249">
        <f>IF(N289="sníž. přenesená",J289,0)</f>
        <v>0</v>
      </c>
      <c r="BI289" s="249">
        <f>IF(N289="nulová",J289,0)</f>
        <v>0</v>
      </c>
      <c r="BJ289" s="17" t="s">
        <v>82</v>
      </c>
      <c r="BK289" s="249">
        <f>ROUND(I289*H289,2)</f>
        <v>0</v>
      </c>
      <c r="BL289" s="17" t="s">
        <v>130</v>
      </c>
      <c r="BM289" s="248" t="s">
        <v>599</v>
      </c>
    </row>
    <row r="290" s="2" customFormat="1">
      <c r="A290" s="38"/>
      <c r="B290" s="39"/>
      <c r="C290" s="40"/>
      <c r="D290" s="250" t="s">
        <v>132</v>
      </c>
      <c r="E290" s="40"/>
      <c r="F290" s="251" t="s">
        <v>600</v>
      </c>
      <c r="G290" s="40"/>
      <c r="H290" s="40"/>
      <c r="I290" s="144"/>
      <c r="J290" s="40"/>
      <c r="K290" s="40"/>
      <c r="L290" s="44"/>
      <c r="M290" s="252"/>
      <c r="N290" s="253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132</v>
      </c>
      <c r="AU290" s="17" t="s">
        <v>84</v>
      </c>
    </row>
    <row r="291" s="2" customFormat="1">
      <c r="A291" s="38"/>
      <c r="B291" s="39"/>
      <c r="C291" s="40"/>
      <c r="D291" s="250" t="s">
        <v>138</v>
      </c>
      <c r="E291" s="40"/>
      <c r="F291" s="254" t="s">
        <v>601</v>
      </c>
      <c r="G291" s="40"/>
      <c r="H291" s="40"/>
      <c r="I291" s="144"/>
      <c r="J291" s="40"/>
      <c r="K291" s="40"/>
      <c r="L291" s="44"/>
      <c r="M291" s="252"/>
      <c r="N291" s="253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138</v>
      </c>
      <c r="AU291" s="17" t="s">
        <v>84</v>
      </c>
    </row>
    <row r="292" s="2" customFormat="1" ht="60" customHeight="1">
      <c r="A292" s="38"/>
      <c r="B292" s="39"/>
      <c r="C292" s="236" t="s">
        <v>602</v>
      </c>
      <c r="D292" s="236" t="s">
        <v>126</v>
      </c>
      <c r="E292" s="237" t="s">
        <v>603</v>
      </c>
      <c r="F292" s="238" t="s">
        <v>604</v>
      </c>
      <c r="G292" s="239" t="s">
        <v>1</v>
      </c>
      <c r="H292" s="240">
        <v>1</v>
      </c>
      <c r="I292" s="241"/>
      <c r="J292" s="242">
        <f>ROUND(I292*H292,2)</f>
        <v>0</v>
      </c>
      <c r="K292" s="243"/>
      <c r="L292" s="44"/>
      <c r="M292" s="244" t="s">
        <v>1</v>
      </c>
      <c r="N292" s="245" t="s">
        <v>39</v>
      </c>
      <c r="O292" s="91"/>
      <c r="P292" s="246">
        <f>O292*H292</f>
        <v>0</v>
      </c>
      <c r="Q292" s="246">
        <v>0</v>
      </c>
      <c r="R292" s="246">
        <f>Q292*H292</f>
        <v>0</v>
      </c>
      <c r="S292" s="246">
        <v>0</v>
      </c>
      <c r="T292" s="247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8" t="s">
        <v>130</v>
      </c>
      <c r="AT292" s="248" t="s">
        <v>126</v>
      </c>
      <c r="AU292" s="248" t="s">
        <v>84</v>
      </c>
      <c r="AY292" s="17" t="s">
        <v>123</v>
      </c>
      <c r="BE292" s="249">
        <f>IF(N292="základní",J292,0)</f>
        <v>0</v>
      </c>
      <c r="BF292" s="249">
        <f>IF(N292="snížená",J292,0)</f>
        <v>0</v>
      </c>
      <c r="BG292" s="249">
        <f>IF(N292="zákl. přenesená",J292,0)</f>
        <v>0</v>
      </c>
      <c r="BH292" s="249">
        <f>IF(N292="sníž. přenesená",J292,0)</f>
        <v>0</v>
      </c>
      <c r="BI292" s="249">
        <f>IF(N292="nulová",J292,0)</f>
        <v>0</v>
      </c>
      <c r="BJ292" s="17" t="s">
        <v>82</v>
      </c>
      <c r="BK292" s="249">
        <f>ROUND(I292*H292,2)</f>
        <v>0</v>
      </c>
      <c r="BL292" s="17" t="s">
        <v>130</v>
      </c>
      <c r="BM292" s="248" t="s">
        <v>605</v>
      </c>
    </row>
    <row r="293" s="2" customFormat="1">
      <c r="A293" s="38"/>
      <c r="B293" s="39"/>
      <c r="C293" s="40"/>
      <c r="D293" s="250" t="s">
        <v>132</v>
      </c>
      <c r="E293" s="40"/>
      <c r="F293" s="251" t="s">
        <v>606</v>
      </c>
      <c r="G293" s="40"/>
      <c r="H293" s="40"/>
      <c r="I293" s="144"/>
      <c r="J293" s="40"/>
      <c r="K293" s="40"/>
      <c r="L293" s="44"/>
      <c r="M293" s="252"/>
      <c r="N293" s="253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132</v>
      </c>
      <c r="AU293" s="17" t="s">
        <v>84</v>
      </c>
    </row>
    <row r="294" s="2" customFormat="1" ht="24" customHeight="1">
      <c r="A294" s="38"/>
      <c r="B294" s="39"/>
      <c r="C294" s="236" t="s">
        <v>607</v>
      </c>
      <c r="D294" s="236" t="s">
        <v>126</v>
      </c>
      <c r="E294" s="237" t="s">
        <v>608</v>
      </c>
      <c r="F294" s="238" t="s">
        <v>609</v>
      </c>
      <c r="G294" s="239" t="s">
        <v>539</v>
      </c>
      <c r="H294" s="240">
        <v>2</v>
      </c>
      <c r="I294" s="241"/>
      <c r="J294" s="242">
        <f>ROUND(I294*H294,2)</f>
        <v>0</v>
      </c>
      <c r="K294" s="243"/>
      <c r="L294" s="44"/>
      <c r="M294" s="244" t="s">
        <v>1</v>
      </c>
      <c r="N294" s="245" t="s">
        <v>39</v>
      </c>
      <c r="O294" s="91"/>
      <c r="P294" s="246">
        <f>O294*H294</f>
        <v>0</v>
      </c>
      <c r="Q294" s="246">
        <v>12.82264</v>
      </c>
      <c r="R294" s="246">
        <f>Q294*H294</f>
        <v>25.64528</v>
      </c>
      <c r="S294" s="246">
        <v>0</v>
      </c>
      <c r="T294" s="247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48" t="s">
        <v>130</v>
      </c>
      <c r="AT294" s="248" t="s">
        <v>126</v>
      </c>
      <c r="AU294" s="248" t="s">
        <v>84</v>
      </c>
      <c r="AY294" s="17" t="s">
        <v>123</v>
      </c>
      <c r="BE294" s="249">
        <f>IF(N294="základní",J294,0)</f>
        <v>0</v>
      </c>
      <c r="BF294" s="249">
        <f>IF(N294="snížená",J294,0)</f>
        <v>0</v>
      </c>
      <c r="BG294" s="249">
        <f>IF(N294="zákl. přenesená",J294,0)</f>
        <v>0</v>
      </c>
      <c r="BH294" s="249">
        <f>IF(N294="sníž. přenesená",J294,0)</f>
        <v>0</v>
      </c>
      <c r="BI294" s="249">
        <f>IF(N294="nulová",J294,0)</f>
        <v>0</v>
      </c>
      <c r="BJ294" s="17" t="s">
        <v>82</v>
      </c>
      <c r="BK294" s="249">
        <f>ROUND(I294*H294,2)</f>
        <v>0</v>
      </c>
      <c r="BL294" s="17" t="s">
        <v>130</v>
      </c>
      <c r="BM294" s="248" t="s">
        <v>610</v>
      </c>
    </row>
    <row r="295" s="2" customFormat="1">
      <c r="A295" s="38"/>
      <c r="B295" s="39"/>
      <c r="C295" s="40"/>
      <c r="D295" s="250" t="s">
        <v>132</v>
      </c>
      <c r="E295" s="40"/>
      <c r="F295" s="251" t="s">
        <v>611</v>
      </c>
      <c r="G295" s="40"/>
      <c r="H295" s="40"/>
      <c r="I295" s="144"/>
      <c r="J295" s="40"/>
      <c r="K295" s="40"/>
      <c r="L295" s="44"/>
      <c r="M295" s="252"/>
      <c r="N295" s="253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132</v>
      </c>
      <c r="AU295" s="17" t="s">
        <v>84</v>
      </c>
    </row>
    <row r="296" s="2" customFormat="1">
      <c r="A296" s="38"/>
      <c r="B296" s="39"/>
      <c r="C296" s="40"/>
      <c r="D296" s="250" t="s">
        <v>138</v>
      </c>
      <c r="E296" s="40"/>
      <c r="F296" s="254" t="s">
        <v>601</v>
      </c>
      <c r="G296" s="40"/>
      <c r="H296" s="40"/>
      <c r="I296" s="144"/>
      <c r="J296" s="40"/>
      <c r="K296" s="40"/>
      <c r="L296" s="44"/>
      <c r="M296" s="252"/>
      <c r="N296" s="253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138</v>
      </c>
      <c r="AU296" s="17" t="s">
        <v>84</v>
      </c>
    </row>
    <row r="297" s="2" customFormat="1" ht="24" customHeight="1">
      <c r="A297" s="38"/>
      <c r="B297" s="39"/>
      <c r="C297" s="236" t="s">
        <v>612</v>
      </c>
      <c r="D297" s="236" t="s">
        <v>126</v>
      </c>
      <c r="E297" s="237" t="s">
        <v>613</v>
      </c>
      <c r="F297" s="238" t="s">
        <v>614</v>
      </c>
      <c r="G297" s="239" t="s">
        <v>215</v>
      </c>
      <c r="H297" s="240">
        <v>24.815999999999999</v>
      </c>
      <c r="I297" s="241"/>
      <c r="J297" s="242">
        <f>ROUND(I297*H297,2)</f>
        <v>0</v>
      </c>
      <c r="K297" s="243"/>
      <c r="L297" s="44"/>
      <c r="M297" s="244" t="s">
        <v>1</v>
      </c>
      <c r="N297" s="245" t="s">
        <v>39</v>
      </c>
      <c r="O297" s="91"/>
      <c r="P297" s="246">
        <f>O297*H297</f>
        <v>0</v>
      </c>
      <c r="Q297" s="246">
        <v>2.2563399999999998</v>
      </c>
      <c r="R297" s="246">
        <f>Q297*H297</f>
        <v>55.993333439999994</v>
      </c>
      <c r="S297" s="246">
        <v>0</v>
      </c>
      <c r="T297" s="247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8" t="s">
        <v>130</v>
      </c>
      <c r="AT297" s="248" t="s">
        <v>126</v>
      </c>
      <c r="AU297" s="248" t="s">
        <v>84</v>
      </c>
      <c r="AY297" s="17" t="s">
        <v>123</v>
      </c>
      <c r="BE297" s="249">
        <f>IF(N297="základní",J297,0)</f>
        <v>0</v>
      </c>
      <c r="BF297" s="249">
        <f>IF(N297="snížená",J297,0)</f>
        <v>0</v>
      </c>
      <c r="BG297" s="249">
        <f>IF(N297="zákl. přenesená",J297,0)</f>
        <v>0</v>
      </c>
      <c r="BH297" s="249">
        <f>IF(N297="sníž. přenesená",J297,0)</f>
        <v>0</v>
      </c>
      <c r="BI297" s="249">
        <f>IF(N297="nulová",J297,0)</f>
        <v>0</v>
      </c>
      <c r="BJ297" s="17" t="s">
        <v>82</v>
      </c>
      <c r="BK297" s="249">
        <f>ROUND(I297*H297,2)</f>
        <v>0</v>
      </c>
      <c r="BL297" s="17" t="s">
        <v>130</v>
      </c>
      <c r="BM297" s="248" t="s">
        <v>615</v>
      </c>
    </row>
    <row r="298" s="2" customFormat="1">
      <c r="A298" s="38"/>
      <c r="B298" s="39"/>
      <c r="C298" s="40"/>
      <c r="D298" s="250" t="s">
        <v>132</v>
      </c>
      <c r="E298" s="40"/>
      <c r="F298" s="251" t="s">
        <v>616</v>
      </c>
      <c r="G298" s="40"/>
      <c r="H298" s="40"/>
      <c r="I298" s="144"/>
      <c r="J298" s="40"/>
      <c r="K298" s="40"/>
      <c r="L298" s="44"/>
      <c r="M298" s="252"/>
      <c r="N298" s="253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132</v>
      </c>
      <c r="AU298" s="17" t="s">
        <v>84</v>
      </c>
    </row>
    <row r="299" s="2" customFormat="1">
      <c r="A299" s="38"/>
      <c r="B299" s="39"/>
      <c r="C299" s="40"/>
      <c r="D299" s="250" t="s">
        <v>138</v>
      </c>
      <c r="E299" s="40"/>
      <c r="F299" s="254" t="s">
        <v>617</v>
      </c>
      <c r="G299" s="40"/>
      <c r="H299" s="40"/>
      <c r="I299" s="144"/>
      <c r="J299" s="40"/>
      <c r="K299" s="40"/>
      <c r="L299" s="44"/>
      <c r="M299" s="252"/>
      <c r="N299" s="253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138</v>
      </c>
      <c r="AU299" s="17" t="s">
        <v>84</v>
      </c>
    </row>
    <row r="300" s="13" customFormat="1">
      <c r="A300" s="13"/>
      <c r="B300" s="259"/>
      <c r="C300" s="260"/>
      <c r="D300" s="250" t="s">
        <v>217</v>
      </c>
      <c r="E300" s="261" t="s">
        <v>1</v>
      </c>
      <c r="F300" s="262" t="s">
        <v>618</v>
      </c>
      <c r="G300" s="260"/>
      <c r="H300" s="263">
        <v>24.815999999999999</v>
      </c>
      <c r="I300" s="264"/>
      <c r="J300" s="260"/>
      <c r="K300" s="260"/>
      <c r="L300" s="265"/>
      <c r="M300" s="266"/>
      <c r="N300" s="267"/>
      <c r="O300" s="267"/>
      <c r="P300" s="267"/>
      <c r="Q300" s="267"/>
      <c r="R300" s="267"/>
      <c r="S300" s="267"/>
      <c r="T300" s="26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9" t="s">
        <v>217</v>
      </c>
      <c r="AU300" s="269" t="s">
        <v>84</v>
      </c>
      <c r="AV300" s="13" t="s">
        <v>84</v>
      </c>
      <c r="AW300" s="13" t="s">
        <v>31</v>
      </c>
      <c r="AX300" s="13" t="s">
        <v>82</v>
      </c>
      <c r="AY300" s="269" t="s">
        <v>123</v>
      </c>
    </row>
    <row r="301" s="2" customFormat="1" ht="16.5" customHeight="1">
      <c r="A301" s="38"/>
      <c r="B301" s="39"/>
      <c r="C301" s="291" t="s">
        <v>619</v>
      </c>
      <c r="D301" s="291" t="s">
        <v>289</v>
      </c>
      <c r="E301" s="292" t="s">
        <v>620</v>
      </c>
      <c r="F301" s="293" t="s">
        <v>621</v>
      </c>
      <c r="G301" s="294" t="s">
        <v>135</v>
      </c>
      <c r="H301" s="295">
        <v>37.600000000000001</v>
      </c>
      <c r="I301" s="296"/>
      <c r="J301" s="297">
        <f>ROUND(I301*H301,2)</f>
        <v>0</v>
      </c>
      <c r="K301" s="298"/>
      <c r="L301" s="299"/>
      <c r="M301" s="300" t="s">
        <v>1</v>
      </c>
      <c r="N301" s="301" t="s">
        <v>39</v>
      </c>
      <c r="O301" s="91"/>
      <c r="P301" s="246">
        <f>O301*H301</f>
        <v>0</v>
      </c>
      <c r="Q301" s="246">
        <v>0.97999999999999998</v>
      </c>
      <c r="R301" s="246">
        <f>Q301*H301</f>
        <v>36.847999999999999</v>
      </c>
      <c r="S301" s="246">
        <v>0</v>
      </c>
      <c r="T301" s="247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48" t="s">
        <v>148</v>
      </c>
      <c r="AT301" s="248" t="s">
        <v>289</v>
      </c>
      <c r="AU301" s="248" t="s">
        <v>84</v>
      </c>
      <c r="AY301" s="17" t="s">
        <v>123</v>
      </c>
      <c r="BE301" s="249">
        <f>IF(N301="základní",J301,0)</f>
        <v>0</v>
      </c>
      <c r="BF301" s="249">
        <f>IF(N301="snížená",J301,0)</f>
        <v>0</v>
      </c>
      <c r="BG301" s="249">
        <f>IF(N301="zákl. přenesená",J301,0)</f>
        <v>0</v>
      </c>
      <c r="BH301" s="249">
        <f>IF(N301="sníž. přenesená",J301,0)</f>
        <v>0</v>
      </c>
      <c r="BI301" s="249">
        <f>IF(N301="nulová",J301,0)</f>
        <v>0</v>
      </c>
      <c r="BJ301" s="17" t="s">
        <v>82</v>
      </c>
      <c r="BK301" s="249">
        <f>ROUND(I301*H301,2)</f>
        <v>0</v>
      </c>
      <c r="BL301" s="17" t="s">
        <v>130</v>
      </c>
      <c r="BM301" s="248" t="s">
        <v>622</v>
      </c>
    </row>
    <row r="302" s="2" customFormat="1">
      <c r="A302" s="38"/>
      <c r="B302" s="39"/>
      <c r="C302" s="40"/>
      <c r="D302" s="250" t="s">
        <v>132</v>
      </c>
      <c r="E302" s="40"/>
      <c r="F302" s="251" t="s">
        <v>621</v>
      </c>
      <c r="G302" s="40"/>
      <c r="H302" s="40"/>
      <c r="I302" s="144"/>
      <c r="J302" s="40"/>
      <c r="K302" s="40"/>
      <c r="L302" s="44"/>
      <c r="M302" s="252"/>
      <c r="N302" s="253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132</v>
      </c>
      <c r="AU302" s="17" t="s">
        <v>84</v>
      </c>
    </row>
    <row r="303" s="2" customFormat="1" ht="16.5" customHeight="1">
      <c r="A303" s="38"/>
      <c r="B303" s="39"/>
      <c r="C303" s="291" t="s">
        <v>623</v>
      </c>
      <c r="D303" s="291" t="s">
        <v>289</v>
      </c>
      <c r="E303" s="292" t="s">
        <v>624</v>
      </c>
      <c r="F303" s="293" t="s">
        <v>625</v>
      </c>
      <c r="G303" s="294" t="s">
        <v>292</v>
      </c>
      <c r="H303" s="295">
        <v>10</v>
      </c>
      <c r="I303" s="296"/>
      <c r="J303" s="297">
        <f>ROUND(I303*H303,2)</f>
        <v>0</v>
      </c>
      <c r="K303" s="298"/>
      <c r="L303" s="299"/>
      <c r="M303" s="300" t="s">
        <v>1</v>
      </c>
      <c r="N303" s="301" t="s">
        <v>39</v>
      </c>
      <c r="O303" s="91"/>
      <c r="P303" s="246">
        <f>O303*H303</f>
        <v>0</v>
      </c>
      <c r="Q303" s="246">
        <v>0.001</v>
      </c>
      <c r="R303" s="246">
        <f>Q303*H303</f>
        <v>0.01</v>
      </c>
      <c r="S303" s="246">
        <v>0</v>
      </c>
      <c r="T303" s="247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48" t="s">
        <v>148</v>
      </c>
      <c r="AT303" s="248" t="s">
        <v>289</v>
      </c>
      <c r="AU303" s="248" t="s">
        <v>84</v>
      </c>
      <c r="AY303" s="17" t="s">
        <v>123</v>
      </c>
      <c r="BE303" s="249">
        <f>IF(N303="základní",J303,0)</f>
        <v>0</v>
      </c>
      <c r="BF303" s="249">
        <f>IF(N303="snížená",J303,0)</f>
        <v>0</v>
      </c>
      <c r="BG303" s="249">
        <f>IF(N303="zákl. přenesená",J303,0)</f>
        <v>0</v>
      </c>
      <c r="BH303" s="249">
        <f>IF(N303="sníž. přenesená",J303,0)</f>
        <v>0</v>
      </c>
      <c r="BI303" s="249">
        <f>IF(N303="nulová",J303,0)</f>
        <v>0</v>
      </c>
      <c r="BJ303" s="17" t="s">
        <v>82</v>
      </c>
      <c r="BK303" s="249">
        <f>ROUND(I303*H303,2)</f>
        <v>0</v>
      </c>
      <c r="BL303" s="17" t="s">
        <v>130</v>
      </c>
      <c r="BM303" s="248" t="s">
        <v>626</v>
      </c>
    </row>
    <row r="304" s="2" customFormat="1">
      <c r="A304" s="38"/>
      <c r="B304" s="39"/>
      <c r="C304" s="40"/>
      <c r="D304" s="250" t="s">
        <v>132</v>
      </c>
      <c r="E304" s="40"/>
      <c r="F304" s="251" t="s">
        <v>625</v>
      </c>
      <c r="G304" s="40"/>
      <c r="H304" s="40"/>
      <c r="I304" s="144"/>
      <c r="J304" s="40"/>
      <c r="K304" s="40"/>
      <c r="L304" s="44"/>
      <c r="M304" s="252"/>
      <c r="N304" s="253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132</v>
      </c>
      <c r="AU304" s="17" t="s">
        <v>84</v>
      </c>
    </row>
    <row r="305" s="2" customFormat="1" ht="16.5" customHeight="1">
      <c r="A305" s="38"/>
      <c r="B305" s="39"/>
      <c r="C305" s="236" t="s">
        <v>627</v>
      </c>
      <c r="D305" s="236" t="s">
        <v>126</v>
      </c>
      <c r="E305" s="237" t="s">
        <v>628</v>
      </c>
      <c r="F305" s="238" t="s">
        <v>629</v>
      </c>
      <c r="G305" s="239" t="s">
        <v>190</v>
      </c>
      <c r="H305" s="240">
        <v>38.728000000000002</v>
      </c>
      <c r="I305" s="241"/>
      <c r="J305" s="242">
        <f>ROUND(I305*H305,2)</f>
        <v>0</v>
      </c>
      <c r="K305" s="243"/>
      <c r="L305" s="44"/>
      <c r="M305" s="244" t="s">
        <v>1</v>
      </c>
      <c r="N305" s="245" t="s">
        <v>39</v>
      </c>
      <c r="O305" s="91"/>
      <c r="P305" s="246">
        <f>O305*H305</f>
        <v>0</v>
      </c>
      <c r="Q305" s="246">
        <v>0.0040200000000000001</v>
      </c>
      <c r="R305" s="246">
        <f>Q305*H305</f>
        <v>0.15568656</v>
      </c>
      <c r="S305" s="246">
        <v>0</v>
      </c>
      <c r="T305" s="247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48" t="s">
        <v>130</v>
      </c>
      <c r="AT305" s="248" t="s">
        <v>126</v>
      </c>
      <c r="AU305" s="248" t="s">
        <v>84</v>
      </c>
      <c r="AY305" s="17" t="s">
        <v>123</v>
      </c>
      <c r="BE305" s="249">
        <f>IF(N305="základní",J305,0)</f>
        <v>0</v>
      </c>
      <c r="BF305" s="249">
        <f>IF(N305="snížená",J305,0)</f>
        <v>0</v>
      </c>
      <c r="BG305" s="249">
        <f>IF(N305="zákl. přenesená",J305,0)</f>
        <v>0</v>
      </c>
      <c r="BH305" s="249">
        <f>IF(N305="sníž. přenesená",J305,0)</f>
        <v>0</v>
      </c>
      <c r="BI305" s="249">
        <f>IF(N305="nulová",J305,0)</f>
        <v>0</v>
      </c>
      <c r="BJ305" s="17" t="s">
        <v>82</v>
      </c>
      <c r="BK305" s="249">
        <f>ROUND(I305*H305,2)</f>
        <v>0</v>
      </c>
      <c r="BL305" s="17" t="s">
        <v>130</v>
      </c>
      <c r="BM305" s="248" t="s">
        <v>630</v>
      </c>
    </row>
    <row r="306" s="2" customFormat="1">
      <c r="A306" s="38"/>
      <c r="B306" s="39"/>
      <c r="C306" s="40"/>
      <c r="D306" s="250" t="s">
        <v>132</v>
      </c>
      <c r="E306" s="40"/>
      <c r="F306" s="251" t="s">
        <v>631</v>
      </c>
      <c r="G306" s="40"/>
      <c r="H306" s="40"/>
      <c r="I306" s="144"/>
      <c r="J306" s="40"/>
      <c r="K306" s="40"/>
      <c r="L306" s="44"/>
      <c r="M306" s="252"/>
      <c r="N306" s="253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132</v>
      </c>
      <c r="AU306" s="17" t="s">
        <v>84</v>
      </c>
    </row>
    <row r="307" s="13" customFormat="1">
      <c r="A307" s="13"/>
      <c r="B307" s="259"/>
      <c r="C307" s="260"/>
      <c r="D307" s="250" t="s">
        <v>217</v>
      </c>
      <c r="E307" s="261" t="s">
        <v>1</v>
      </c>
      <c r="F307" s="262" t="s">
        <v>632</v>
      </c>
      <c r="G307" s="260"/>
      <c r="H307" s="263">
        <v>38.728000000000002</v>
      </c>
      <c r="I307" s="264"/>
      <c r="J307" s="260"/>
      <c r="K307" s="260"/>
      <c r="L307" s="265"/>
      <c r="M307" s="266"/>
      <c r="N307" s="267"/>
      <c r="O307" s="267"/>
      <c r="P307" s="267"/>
      <c r="Q307" s="267"/>
      <c r="R307" s="267"/>
      <c r="S307" s="267"/>
      <c r="T307" s="26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9" t="s">
        <v>217</v>
      </c>
      <c r="AU307" s="269" t="s">
        <v>84</v>
      </c>
      <c r="AV307" s="13" t="s">
        <v>84</v>
      </c>
      <c r="AW307" s="13" t="s">
        <v>31</v>
      </c>
      <c r="AX307" s="13" t="s">
        <v>82</v>
      </c>
      <c r="AY307" s="269" t="s">
        <v>123</v>
      </c>
    </row>
    <row r="308" s="12" customFormat="1" ht="22.8" customHeight="1">
      <c r="A308" s="12"/>
      <c r="B308" s="220"/>
      <c r="C308" s="221"/>
      <c r="D308" s="222" t="s">
        <v>73</v>
      </c>
      <c r="E308" s="234" t="s">
        <v>633</v>
      </c>
      <c r="F308" s="234" t="s">
        <v>634</v>
      </c>
      <c r="G308" s="221"/>
      <c r="H308" s="221"/>
      <c r="I308" s="224"/>
      <c r="J308" s="235">
        <f>BK308</f>
        <v>0</v>
      </c>
      <c r="K308" s="221"/>
      <c r="L308" s="226"/>
      <c r="M308" s="227"/>
      <c r="N308" s="228"/>
      <c r="O308" s="228"/>
      <c r="P308" s="229">
        <f>SUM(P309:P318)</f>
        <v>0</v>
      </c>
      <c r="Q308" s="228"/>
      <c r="R308" s="229">
        <f>SUM(R309:R318)</f>
        <v>0</v>
      </c>
      <c r="S308" s="228"/>
      <c r="T308" s="230">
        <f>SUM(T309:T318)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31" t="s">
        <v>82</v>
      </c>
      <c r="AT308" s="232" t="s">
        <v>73</v>
      </c>
      <c r="AU308" s="232" t="s">
        <v>82</v>
      </c>
      <c r="AY308" s="231" t="s">
        <v>123</v>
      </c>
      <c r="BK308" s="233">
        <f>SUM(BK309:BK318)</f>
        <v>0</v>
      </c>
    </row>
    <row r="309" s="2" customFormat="1" ht="24" customHeight="1">
      <c r="A309" s="38"/>
      <c r="B309" s="39"/>
      <c r="C309" s="236" t="s">
        <v>635</v>
      </c>
      <c r="D309" s="236" t="s">
        <v>126</v>
      </c>
      <c r="E309" s="237" t="s">
        <v>636</v>
      </c>
      <c r="F309" s="238" t="s">
        <v>637</v>
      </c>
      <c r="G309" s="239" t="s">
        <v>279</v>
      </c>
      <c r="H309" s="240">
        <v>42.899999999999999</v>
      </c>
      <c r="I309" s="241"/>
      <c r="J309" s="242">
        <f>ROUND(I309*H309,2)</f>
        <v>0</v>
      </c>
      <c r="K309" s="243"/>
      <c r="L309" s="44"/>
      <c r="M309" s="244" t="s">
        <v>1</v>
      </c>
      <c r="N309" s="245" t="s">
        <v>39</v>
      </c>
      <c r="O309" s="91"/>
      <c r="P309" s="246">
        <f>O309*H309</f>
        <v>0</v>
      </c>
      <c r="Q309" s="246">
        <v>0</v>
      </c>
      <c r="R309" s="246">
        <f>Q309*H309</f>
        <v>0</v>
      </c>
      <c r="S309" s="246">
        <v>0</v>
      </c>
      <c r="T309" s="247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48" t="s">
        <v>130</v>
      </c>
      <c r="AT309" s="248" t="s">
        <v>126</v>
      </c>
      <c r="AU309" s="248" t="s">
        <v>84</v>
      </c>
      <c r="AY309" s="17" t="s">
        <v>123</v>
      </c>
      <c r="BE309" s="249">
        <f>IF(N309="základní",J309,0)</f>
        <v>0</v>
      </c>
      <c r="BF309" s="249">
        <f>IF(N309="snížená",J309,0)</f>
        <v>0</v>
      </c>
      <c r="BG309" s="249">
        <f>IF(N309="zákl. přenesená",J309,0)</f>
        <v>0</v>
      </c>
      <c r="BH309" s="249">
        <f>IF(N309="sníž. přenesená",J309,0)</f>
        <v>0</v>
      </c>
      <c r="BI309" s="249">
        <f>IF(N309="nulová",J309,0)</f>
        <v>0</v>
      </c>
      <c r="BJ309" s="17" t="s">
        <v>82</v>
      </c>
      <c r="BK309" s="249">
        <f>ROUND(I309*H309,2)</f>
        <v>0</v>
      </c>
      <c r="BL309" s="17" t="s">
        <v>130</v>
      </c>
      <c r="BM309" s="248" t="s">
        <v>638</v>
      </c>
    </row>
    <row r="310" s="2" customFormat="1">
      <c r="A310" s="38"/>
      <c r="B310" s="39"/>
      <c r="C310" s="40"/>
      <c r="D310" s="250" t="s">
        <v>132</v>
      </c>
      <c r="E310" s="40"/>
      <c r="F310" s="251" t="s">
        <v>639</v>
      </c>
      <c r="G310" s="40"/>
      <c r="H310" s="40"/>
      <c r="I310" s="144"/>
      <c r="J310" s="40"/>
      <c r="K310" s="40"/>
      <c r="L310" s="44"/>
      <c r="M310" s="252"/>
      <c r="N310" s="253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132</v>
      </c>
      <c r="AU310" s="17" t="s">
        <v>84</v>
      </c>
    </row>
    <row r="311" s="2" customFormat="1">
      <c r="A311" s="38"/>
      <c r="B311" s="39"/>
      <c r="C311" s="40"/>
      <c r="D311" s="250" t="s">
        <v>138</v>
      </c>
      <c r="E311" s="40"/>
      <c r="F311" s="254" t="s">
        <v>640</v>
      </c>
      <c r="G311" s="40"/>
      <c r="H311" s="40"/>
      <c r="I311" s="144"/>
      <c r="J311" s="40"/>
      <c r="K311" s="40"/>
      <c r="L311" s="44"/>
      <c r="M311" s="252"/>
      <c r="N311" s="253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138</v>
      </c>
      <c r="AU311" s="17" t="s">
        <v>84</v>
      </c>
    </row>
    <row r="312" s="2" customFormat="1" ht="24" customHeight="1">
      <c r="A312" s="38"/>
      <c r="B312" s="39"/>
      <c r="C312" s="236" t="s">
        <v>641</v>
      </c>
      <c r="D312" s="236" t="s">
        <v>126</v>
      </c>
      <c r="E312" s="237" t="s">
        <v>642</v>
      </c>
      <c r="F312" s="238" t="s">
        <v>643</v>
      </c>
      <c r="G312" s="239" t="s">
        <v>279</v>
      </c>
      <c r="H312" s="240">
        <v>42.899999999999999</v>
      </c>
      <c r="I312" s="241"/>
      <c r="J312" s="242">
        <f>ROUND(I312*H312,2)</f>
        <v>0</v>
      </c>
      <c r="K312" s="243"/>
      <c r="L312" s="44"/>
      <c r="M312" s="244" t="s">
        <v>1</v>
      </c>
      <c r="N312" s="245" t="s">
        <v>39</v>
      </c>
      <c r="O312" s="91"/>
      <c r="P312" s="246">
        <f>O312*H312</f>
        <v>0</v>
      </c>
      <c r="Q312" s="246">
        <v>0</v>
      </c>
      <c r="R312" s="246">
        <f>Q312*H312</f>
        <v>0</v>
      </c>
      <c r="S312" s="246">
        <v>0</v>
      </c>
      <c r="T312" s="247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48" t="s">
        <v>130</v>
      </c>
      <c r="AT312" s="248" t="s">
        <v>126</v>
      </c>
      <c r="AU312" s="248" t="s">
        <v>84</v>
      </c>
      <c r="AY312" s="17" t="s">
        <v>123</v>
      </c>
      <c r="BE312" s="249">
        <f>IF(N312="základní",J312,0)</f>
        <v>0</v>
      </c>
      <c r="BF312" s="249">
        <f>IF(N312="snížená",J312,0)</f>
        <v>0</v>
      </c>
      <c r="BG312" s="249">
        <f>IF(N312="zákl. přenesená",J312,0)</f>
        <v>0</v>
      </c>
      <c r="BH312" s="249">
        <f>IF(N312="sníž. přenesená",J312,0)</f>
        <v>0</v>
      </c>
      <c r="BI312" s="249">
        <f>IF(N312="nulová",J312,0)</f>
        <v>0</v>
      </c>
      <c r="BJ312" s="17" t="s">
        <v>82</v>
      </c>
      <c r="BK312" s="249">
        <f>ROUND(I312*H312,2)</f>
        <v>0</v>
      </c>
      <c r="BL312" s="17" t="s">
        <v>130</v>
      </c>
      <c r="BM312" s="248" t="s">
        <v>644</v>
      </c>
    </row>
    <row r="313" s="2" customFormat="1">
      <c r="A313" s="38"/>
      <c r="B313" s="39"/>
      <c r="C313" s="40"/>
      <c r="D313" s="250" t="s">
        <v>132</v>
      </c>
      <c r="E313" s="40"/>
      <c r="F313" s="251" t="s">
        <v>645</v>
      </c>
      <c r="G313" s="40"/>
      <c r="H313" s="40"/>
      <c r="I313" s="144"/>
      <c r="J313" s="40"/>
      <c r="K313" s="40"/>
      <c r="L313" s="44"/>
      <c r="M313" s="252"/>
      <c r="N313" s="253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132</v>
      </c>
      <c r="AU313" s="17" t="s">
        <v>84</v>
      </c>
    </row>
    <row r="314" s="2" customFormat="1">
      <c r="A314" s="38"/>
      <c r="B314" s="39"/>
      <c r="C314" s="40"/>
      <c r="D314" s="250" t="s">
        <v>138</v>
      </c>
      <c r="E314" s="40"/>
      <c r="F314" s="254" t="s">
        <v>640</v>
      </c>
      <c r="G314" s="40"/>
      <c r="H314" s="40"/>
      <c r="I314" s="144"/>
      <c r="J314" s="40"/>
      <c r="K314" s="40"/>
      <c r="L314" s="44"/>
      <c r="M314" s="252"/>
      <c r="N314" s="253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138</v>
      </c>
      <c r="AU314" s="17" t="s">
        <v>84</v>
      </c>
    </row>
    <row r="315" s="2" customFormat="1" ht="36" customHeight="1">
      <c r="A315" s="38"/>
      <c r="B315" s="39"/>
      <c r="C315" s="236" t="s">
        <v>646</v>
      </c>
      <c r="D315" s="236" t="s">
        <v>126</v>
      </c>
      <c r="E315" s="237" t="s">
        <v>647</v>
      </c>
      <c r="F315" s="238" t="s">
        <v>648</v>
      </c>
      <c r="G315" s="239" t="s">
        <v>279</v>
      </c>
      <c r="H315" s="240">
        <v>42.899999999999999</v>
      </c>
      <c r="I315" s="241"/>
      <c r="J315" s="242">
        <f>ROUND(I315*H315,2)</f>
        <v>0</v>
      </c>
      <c r="K315" s="243"/>
      <c r="L315" s="44"/>
      <c r="M315" s="244" t="s">
        <v>1</v>
      </c>
      <c r="N315" s="245" t="s">
        <v>39</v>
      </c>
      <c r="O315" s="91"/>
      <c r="P315" s="246">
        <f>O315*H315</f>
        <v>0</v>
      </c>
      <c r="Q315" s="246">
        <v>0</v>
      </c>
      <c r="R315" s="246">
        <f>Q315*H315</f>
        <v>0</v>
      </c>
      <c r="S315" s="246">
        <v>0</v>
      </c>
      <c r="T315" s="247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48" t="s">
        <v>130</v>
      </c>
      <c r="AT315" s="248" t="s">
        <v>126</v>
      </c>
      <c r="AU315" s="248" t="s">
        <v>84</v>
      </c>
      <c r="AY315" s="17" t="s">
        <v>123</v>
      </c>
      <c r="BE315" s="249">
        <f>IF(N315="základní",J315,0)</f>
        <v>0</v>
      </c>
      <c r="BF315" s="249">
        <f>IF(N315="snížená",J315,0)</f>
        <v>0</v>
      </c>
      <c r="BG315" s="249">
        <f>IF(N315="zákl. přenesená",J315,0)</f>
        <v>0</v>
      </c>
      <c r="BH315" s="249">
        <f>IF(N315="sníž. přenesená",J315,0)</f>
        <v>0</v>
      </c>
      <c r="BI315" s="249">
        <f>IF(N315="nulová",J315,0)</f>
        <v>0</v>
      </c>
      <c r="BJ315" s="17" t="s">
        <v>82</v>
      </c>
      <c r="BK315" s="249">
        <f>ROUND(I315*H315,2)</f>
        <v>0</v>
      </c>
      <c r="BL315" s="17" t="s">
        <v>130</v>
      </c>
      <c r="BM315" s="248" t="s">
        <v>649</v>
      </c>
    </row>
    <row r="316" s="2" customFormat="1">
      <c r="A316" s="38"/>
      <c r="B316" s="39"/>
      <c r="C316" s="40"/>
      <c r="D316" s="250" t="s">
        <v>132</v>
      </c>
      <c r="E316" s="40"/>
      <c r="F316" s="251" t="s">
        <v>650</v>
      </c>
      <c r="G316" s="40"/>
      <c r="H316" s="40"/>
      <c r="I316" s="144"/>
      <c r="J316" s="40"/>
      <c r="K316" s="40"/>
      <c r="L316" s="44"/>
      <c r="M316" s="252"/>
      <c r="N316" s="253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132</v>
      </c>
      <c r="AU316" s="17" t="s">
        <v>84</v>
      </c>
    </row>
    <row r="317" s="2" customFormat="1">
      <c r="A317" s="38"/>
      <c r="B317" s="39"/>
      <c r="C317" s="40"/>
      <c r="D317" s="250" t="s">
        <v>138</v>
      </c>
      <c r="E317" s="40"/>
      <c r="F317" s="254" t="s">
        <v>651</v>
      </c>
      <c r="G317" s="40"/>
      <c r="H317" s="40"/>
      <c r="I317" s="144"/>
      <c r="J317" s="40"/>
      <c r="K317" s="40"/>
      <c r="L317" s="44"/>
      <c r="M317" s="252"/>
      <c r="N317" s="253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138</v>
      </c>
      <c r="AU317" s="17" t="s">
        <v>84</v>
      </c>
    </row>
    <row r="318" s="13" customFormat="1">
      <c r="A318" s="13"/>
      <c r="B318" s="259"/>
      <c r="C318" s="260"/>
      <c r="D318" s="250" t="s">
        <v>217</v>
      </c>
      <c r="E318" s="260"/>
      <c r="F318" s="262" t="s">
        <v>652</v>
      </c>
      <c r="G318" s="260"/>
      <c r="H318" s="263">
        <v>42.899999999999999</v>
      </c>
      <c r="I318" s="264"/>
      <c r="J318" s="260"/>
      <c r="K318" s="260"/>
      <c r="L318" s="265"/>
      <c r="M318" s="266"/>
      <c r="N318" s="267"/>
      <c r="O318" s="267"/>
      <c r="P318" s="267"/>
      <c r="Q318" s="267"/>
      <c r="R318" s="267"/>
      <c r="S318" s="267"/>
      <c r="T318" s="26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9" t="s">
        <v>217</v>
      </c>
      <c r="AU318" s="269" t="s">
        <v>84</v>
      </c>
      <c r="AV318" s="13" t="s">
        <v>84</v>
      </c>
      <c r="AW318" s="13" t="s">
        <v>4</v>
      </c>
      <c r="AX318" s="13" t="s">
        <v>82</v>
      </c>
      <c r="AY318" s="269" t="s">
        <v>123</v>
      </c>
    </row>
    <row r="319" s="12" customFormat="1" ht="22.8" customHeight="1">
      <c r="A319" s="12"/>
      <c r="B319" s="220"/>
      <c r="C319" s="221"/>
      <c r="D319" s="222" t="s">
        <v>73</v>
      </c>
      <c r="E319" s="234" t="s">
        <v>377</v>
      </c>
      <c r="F319" s="234" t="s">
        <v>378</v>
      </c>
      <c r="G319" s="221"/>
      <c r="H319" s="221"/>
      <c r="I319" s="224"/>
      <c r="J319" s="235">
        <f>BK319</f>
        <v>0</v>
      </c>
      <c r="K319" s="221"/>
      <c r="L319" s="226"/>
      <c r="M319" s="227"/>
      <c r="N319" s="228"/>
      <c r="O319" s="228"/>
      <c r="P319" s="229">
        <f>SUM(P320:P321)</f>
        <v>0</v>
      </c>
      <c r="Q319" s="228"/>
      <c r="R319" s="229">
        <f>SUM(R320:R321)</f>
        <v>0</v>
      </c>
      <c r="S319" s="228"/>
      <c r="T319" s="230">
        <f>SUM(T320:T321)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31" t="s">
        <v>82</v>
      </c>
      <c r="AT319" s="232" t="s">
        <v>73</v>
      </c>
      <c r="AU319" s="232" t="s">
        <v>82</v>
      </c>
      <c r="AY319" s="231" t="s">
        <v>123</v>
      </c>
      <c r="BK319" s="233">
        <f>SUM(BK320:BK321)</f>
        <v>0</v>
      </c>
    </row>
    <row r="320" s="2" customFormat="1" ht="24" customHeight="1">
      <c r="A320" s="38"/>
      <c r="B320" s="39"/>
      <c r="C320" s="236" t="s">
        <v>653</v>
      </c>
      <c r="D320" s="236" t="s">
        <v>126</v>
      </c>
      <c r="E320" s="237" t="s">
        <v>654</v>
      </c>
      <c r="F320" s="238" t="s">
        <v>655</v>
      </c>
      <c r="G320" s="239" t="s">
        <v>279</v>
      </c>
      <c r="H320" s="240">
        <v>150.845</v>
      </c>
      <c r="I320" s="241"/>
      <c r="J320" s="242">
        <f>ROUND(I320*H320,2)</f>
        <v>0</v>
      </c>
      <c r="K320" s="243"/>
      <c r="L320" s="44"/>
      <c r="M320" s="244" t="s">
        <v>1</v>
      </c>
      <c r="N320" s="245" t="s">
        <v>39</v>
      </c>
      <c r="O320" s="91"/>
      <c r="P320" s="246">
        <f>O320*H320</f>
        <v>0</v>
      </c>
      <c r="Q320" s="246">
        <v>0</v>
      </c>
      <c r="R320" s="246">
        <f>Q320*H320</f>
        <v>0</v>
      </c>
      <c r="S320" s="246">
        <v>0</v>
      </c>
      <c r="T320" s="247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48" t="s">
        <v>130</v>
      </c>
      <c r="AT320" s="248" t="s">
        <v>126</v>
      </c>
      <c r="AU320" s="248" t="s">
        <v>84</v>
      </c>
      <c r="AY320" s="17" t="s">
        <v>123</v>
      </c>
      <c r="BE320" s="249">
        <f>IF(N320="základní",J320,0)</f>
        <v>0</v>
      </c>
      <c r="BF320" s="249">
        <f>IF(N320="snížená",J320,0)</f>
        <v>0</v>
      </c>
      <c r="BG320" s="249">
        <f>IF(N320="zákl. přenesená",J320,0)</f>
        <v>0</v>
      </c>
      <c r="BH320" s="249">
        <f>IF(N320="sníž. přenesená",J320,0)</f>
        <v>0</v>
      </c>
      <c r="BI320" s="249">
        <f>IF(N320="nulová",J320,0)</f>
        <v>0</v>
      </c>
      <c r="BJ320" s="17" t="s">
        <v>82</v>
      </c>
      <c r="BK320" s="249">
        <f>ROUND(I320*H320,2)</f>
        <v>0</v>
      </c>
      <c r="BL320" s="17" t="s">
        <v>130</v>
      </c>
      <c r="BM320" s="248" t="s">
        <v>656</v>
      </c>
    </row>
    <row r="321" s="2" customFormat="1">
      <c r="A321" s="38"/>
      <c r="B321" s="39"/>
      <c r="C321" s="40"/>
      <c r="D321" s="250" t="s">
        <v>132</v>
      </c>
      <c r="E321" s="40"/>
      <c r="F321" s="251" t="s">
        <v>657</v>
      </c>
      <c r="G321" s="40"/>
      <c r="H321" s="40"/>
      <c r="I321" s="144"/>
      <c r="J321" s="40"/>
      <c r="K321" s="40"/>
      <c r="L321" s="44"/>
      <c r="M321" s="255"/>
      <c r="N321" s="256"/>
      <c r="O321" s="257"/>
      <c r="P321" s="257"/>
      <c r="Q321" s="257"/>
      <c r="R321" s="257"/>
      <c r="S321" s="257"/>
      <c r="T321" s="25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132</v>
      </c>
      <c r="AU321" s="17" t="s">
        <v>84</v>
      </c>
    </row>
    <row r="322" s="2" customFormat="1" ht="6.96" customHeight="1">
      <c r="A322" s="38"/>
      <c r="B322" s="66"/>
      <c r="C322" s="67"/>
      <c r="D322" s="67"/>
      <c r="E322" s="67"/>
      <c r="F322" s="67"/>
      <c r="G322" s="67"/>
      <c r="H322" s="67"/>
      <c r="I322" s="183"/>
      <c r="J322" s="67"/>
      <c r="K322" s="67"/>
      <c r="L322" s="44"/>
      <c r="M322" s="38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</row>
  </sheetData>
  <sheetProtection sheet="1" autoFilter="0" formatColumns="0" formatRows="0" objects="1" scenarios="1" spinCount="100000" saltValue="GV4MHnGQ8NHdU9u8k7w5XZ+B1z/nYWEUb4INGlD9eZkCXsqhXHdrvOcLh9ZidlKBbf0LbzQ28YWZh1v9m4U8vQ==" hashValue="0l9O82Psz2aqrFvivVfArKuTN9ACEBL+XeBxk9GbiCWfQlLNXo9pOkkqel0R/5a744w9MaX0jhRie6z2WqZBqQ==" algorithmName="SHA-512" password="CC35"/>
  <autoFilter ref="C122:K32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6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84</v>
      </c>
    </row>
    <row r="4" s="1" customFormat="1" ht="24.96" customHeight="1">
      <c r="B4" s="20"/>
      <c r="D4" s="140" t="s">
        <v>95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Novostavba domova důchodců Borohrádek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96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658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28. 8. 2019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33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34</v>
      </c>
      <c r="E30" s="38"/>
      <c r="F30" s="38"/>
      <c r="G30" s="38"/>
      <c r="H30" s="38"/>
      <c r="I30" s="144"/>
      <c r="J30" s="157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36</v>
      </c>
      <c r="G32" s="38"/>
      <c r="H32" s="38"/>
      <c r="I32" s="159" t="s">
        <v>35</v>
      </c>
      <c r="J32" s="15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38</v>
      </c>
      <c r="E33" s="142" t="s">
        <v>39</v>
      </c>
      <c r="F33" s="161">
        <f>ROUND((SUM(BE120:BE136)),  2)</f>
        <v>0</v>
      </c>
      <c r="G33" s="38"/>
      <c r="H33" s="38"/>
      <c r="I33" s="162">
        <v>0.20999999999999999</v>
      </c>
      <c r="J33" s="161">
        <f>ROUND(((SUM(BE120:BE136))*I33),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40</v>
      </c>
      <c r="F34" s="161">
        <f>ROUND((SUM(BF120:BF136)),  2)</f>
        <v>0</v>
      </c>
      <c r="G34" s="38"/>
      <c r="H34" s="38"/>
      <c r="I34" s="162">
        <v>0.14999999999999999</v>
      </c>
      <c r="J34" s="161">
        <f>ROUND(((SUM(BF120:BF136))*I34),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41</v>
      </c>
      <c r="F35" s="161">
        <f>ROUND((SUM(BG120:BG136)),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42</v>
      </c>
      <c r="F36" s="161">
        <f>ROUND((SUM(BH120:BH136)),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61">
        <f>ROUND((SUM(BI120:BI136)),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44</v>
      </c>
      <c r="E39" s="165"/>
      <c r="F39" s="165"/>
      <c r="G39" s="166" t="s">
        <v>45</v>
      </c>
      <c r="H39" s="167" t="s">
        <v>46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47</v>
      </c>
      <c r="E50" s="172"/>
      <c r="F50" s="172"/>
      <c r="G50" s="171" t="s">
        <v>48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7"/>
      <c r="J61" s="178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51</v>
      </c>
      <c r="E65" s="179"/>
      <c r="F65" s="179"/>
      <c r="G65" s="171" t="s">
        <v>52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7"/>
      <c r="J76" s="178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Novostavba domova důchodců Borohrádek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ON - Vedlejší náklady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Borohrádek</v>
      </c>
      <c r="G89" s="40"/>
      <c r="H89" s="40"/>
      <c r="I89" s="147" t="s">
        <v>22</v>
      </c>
      <c r="J89" s="79" t="str">
        <f>IF(J12="","",J12)</f>
        <v>28. 8. 2019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99</v>
      </c>
      <c r="D94" s="189"/>
      <c r="E94" s="189"/>
      <c r="F94" s="189"/>
      <c r="G94" s="189"/>
      <c r="H94" s="189"/>
      <c r="I94" s="190"/>
      <c r="J94" s="191" t="s">
        <v>100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101</v>
      </c>
      <c r="D96" s="40"/>
      <c r="E96" s="40"/>
      <c r="F96" s="40"/>
      <c r="G96" s="40"/>
      <c r="H96" s="40"/>
      <c r="I96" s="14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93"/>
      <c r="C97" s="194"/>
      <c r="D97" s="195" t="s">
        <v>106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659</v>
      </c>
      <c r="E98" s="203"/>
      <c r="F98" s="203"/>
      <c r="G98" s="203"/>
      <c r="H98" s="203"/>
      <c r="I98" s="204"/>
      <c r="J98" s="205">
        <f>J122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660</v>
      </c>
      <c r="E99" s="203"/>
      <c r="F99" s="203"/>
      <c r="G99" s="203"/>
      <c r="H99" s="203"/>
      <c r="I99" s="204"/>
      <c r="J99" s="205">
        <f>J128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661</v>
      </c>
      <c r="E100" s="203"/>
      <c r="F100" s="203"/>
      <c r="G100" s="203"/>
      <c r="H100" s="203"/>
      <c r="I100" s="204"/>
      <c r="J100" s="205">
        <f>J133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4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83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86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108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7" t="str">
        <f>E7</f>
        <v>Novostavba domova důchodců Borohrádek</v>
      </c>
      <c r="F110" s="32"/>
      <c r="G110" s="32"/>
      <c r="H110" s="32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96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ON - Vedlejší náklady</v>
      </c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Borohrádek</v>
      </c>
      <c r="G114" s="40"/>
      <c r="H114" s="40"/>
      <c r="I114" s="147" t="s">
        <v>22</v>
      </c>
      <c r="J114" s="79" t="str">
        <f>IF(J12="","",J12)</f>
        <v>28. 8. 2019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147" t="s">
        <v>30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147" t="s">
        <v>32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07"/>
      <c r="B119" s="208"/>
      <c r="C119" s="209" t="s">
        <v>109</v>
      </c>
      <c r="D119" s="210" t="s">
        <v>59</v>
      </c>
      <c r="E119" s="210" t="s">
        <v>55</v>
      </c>
      <c r="F119" s="210" t="s">
        <v>56</v>
      </c>
      <c r="G119" s="210" t="s">
        <v>110</v>
      </c>
      <c r="H119" s="210" t="s">
        <v>111</v>
      </c>
      <c r="I119" s="211" t="s">
        <v>112</v>
      </c>
      <c r="J119" s="212" t="s">
        <v>100</v>
      </c>
      <c r="K119" s="213" t="s">
        <v>113</v>
      </c>
      <c r="L119" s="214"/>
      <c r="M119" s="100" t="s">
        <v>1</v>
      </c>
      <c r="N119" s="101" t="s">
        <v>38</v>
      </c>
      <c r="O119" s="101" t="s">
        <v>114</v>
      </c>
      <c r="P119" s="101" t="s">
        <v>115</v>
      </c>
      <c r="Q119" s="101" t="s">
        <v>116</v>
      </c>
      <c r="R119" s="101" t="s">
        <v>117</v>
      </c>
      <c r="S119" s="101" t="s">
        <v>118</v>
      </c>
      <c r="T119" s="102" t="s">
        <v>119</v>
      </c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</row>
    <row r="120" s="2" customFormat="1" ht="22.8" customHeight="1">
      <c r="A120" s="38"/>
      <c r="B120" s="39"/>
      <c r="C120" s="107" t="s">
        <v>120</v>
      </c>
      <c r="D120" s="40"/>
      <c r="E120" s="40"/>
      <c r="F120" s="40"/>
      <c r="G120" s="40"/>
      <c r="H120" s="40"/>
      <c r="I120" s="144"/>
      <c r="J120" s="215">
        <f>BK120</f>
        <v>0</v>
      </c>
      <c r="K120" s="40"/>
      <c r="L120" s="44"/>
      <c r="M120" s="103"/>
      <c r="N120" s="216"/>
      <c r="O120" s="104"/>
      <c r="P120" s="217">
        <f>P121</f>
        <v>0</v>
      </c>
      <c r="Q120" s="104"/>
      <c r="R120" s="217">
        <f>R121</f>
        <v>0</v>
      </c>
      <c r="S120" s="104"/>
      <c r="T120" s="218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73</v>
      </c>
      <c r="AU120" s="17" t="s">
        <v>102</v>
      </c>
      <c r="BK120" s="219">
        <f>BK121</f>
        <v>0</v>
      </c>
    </row>
    <row r="121" s="12" customFormat="1" ht="25.92" customHeight="1">
      <c r="A121" s="12"/>
      <c r="B121" s="220"/>
      <c r="C121" s="221"/>
      <c r="D121" s="222" t="s">
        <v>73</v>
      </c>
      <c r="E121" s="223" t="s">
        <v>161</v>
      </c>
      <c r="F121" s="223" t="s">
        <v>162</v>
      </c>
      <c r="G121" s="221"/>
      <c r="H121" s="221"/>
      <c r="I121" s="224"/>
      <c r="J121" s="225">
        <f>BK121</f>
        <v>0</v>
      </c>
      <c r="K121" s="221"/>
      <c r="L121" s="226"/>
      <c r="M121" s="227"/>
      <c r="N121" s="228"/>
      <c r="O121" s="228"/>
      <c r="P121" s="229">
        <f>P122+P128+P133</f>
        <v>0</v>
      </c>
      <c r="Q121" s="228"/>
      <c r="R121" s="229">
        <f>R122+R128+R133</f>
        <v>0</v>
      </c>
      <c r="S121" s="228"/>
      <c r="T121" s="230">
        <f>T122+T128+T133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150</v>
      </c>
      <c r="AT121" s="232" t="s">
        <v>73</v>
      </c>
      <c r="AU121" s="232" t="s">
        <v>74</v>
      </c>
      <c r="AY121" s="231" t="s">
        <v>123</v>
      </c>
      <c r="BK121" s="233">
        <f>BK122+BK128+BK133</f>
        <v>0</v>
      </c>
    </row>
    <row r="122" s="12" customFormat="1" ht="22.8" customHeight="1">
      <c r="A122" s="12"/>
      <c r="B122" s="220"/>
      <c r="C122" s="221"/>
      <c r="D122" s="222" t="s">
        <v>73</v>
      </c>
      <c r="E122" s="234" t="s">
        <v>662</v>
      </c>
      <c r="F122" s="234" t="s">
        <v>663</v>
      </c>
      <c r="G122" s="221"/>
      <c r="H122" s="221"/>
      <c r="I122" s="224"/>
      <c r="J122" s="235">
        <f>BK122</f>
        <v>0</v>
      </c>
      <c r="K122" s="221"/>
      <c r="L122" s="226"/>
      <c r="M122" s="227"/>
      <c r="N122" s="228"/>
      <c r="O122" s="228"/>
      <c r="P122" s="229">
        <f>SUM(P123:P127)</f>
        <v>0</v>
      </c>
      <c r="Q122" s="228"/>
      <c r="R122" s="229">
        <f>SUM(R123:R127)</f>
        <v>0</v>
      </c>
      <c r="S122" s="228"/>
      <c r="T122" s="230">
        <f>SUM(T123:T127)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150</v>
      </c>
      <c r="AT122" s="232" t="s">
        <v>73</v>
      </c>
      <c r="AU122" s="232" t="s">
        <v>82</v>
      </c>
      <c r="AY122" s="231" t="s">
        <v>123</v>
      </c>
      <c r="BK122" s="233">
        <f>SUM(BK123:BK127)</f>
        <v>0</v>
      </c>
    </row>
    <row r="123" s="2" customFormat="1" ht="16.5" customHeight="1">
      <c r="A123" s="38"/>
      <c r="B123" s="39"/>
      <c r="C123" s="236" t="s">
        <v>82</v>
      </c>
      <c r="D123" s="236" t="s">
        <v>126</v>
      </c>
      <c r="E123" s="237" t="s">
        <v>664</v>
      </c>
      <c r="F123" s="238" t="s">
        <v>665</v>
      </c>
      <c r="G123" s="239" t="s">
        <v>168</v>
      </c>
      <c r="H123" s="240">
        <v>1</v>
      </c>
      <c r="I123" s="241"/>
      <c r="J123" s="242">
        <f>ROUND(I123*H123,2)</f>
        <v>0</v>
      </c>
      <c r="K123" s="243"/>
      <c r="L123" s="44"/>
      <c r="M123" s="244" t="s">
        <v>1</v>
      </c>
      <c r="N123" s="245" t="s">
        <v>39</v>
      </c>
      <c r="O123" s="91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8" t="s">
        <v>169</v>
      </c>
      <c r="AT123" s="248" t="s">
        <v>126</v>
      </c>
      <c r="AU123" s="248" t="s">
        <v>84</v>
      </c>
      <c r="AY123" s="17" t="s">
        <v>123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7" t="s">
        <v>82</v>
      </c>
      <c r="BK123" s="249">
        <f>ROUND(I123*H123,2)</f>
        <v>0</v>
      </c>
      <c r="BL123" s="17" t="s">
        <v>169</v>
      </c>
      <c r="BM123" s="248" t="s">
        <v>666</v>
      </c>
    </row>
    <row r="124" s="2" customFormat="1">
      <c r="A124" s="38"/>
      <c r="B124" s="39"/>
      <c r="C124" s="40"/>
      <c r="D124" s="250" t="s">
        <v>132</v>
      </c>
      <c r="E124" s="40"/>
      <c r="F124" s="251" t="s">
        <v>665</v>
      </c>
      <c r="G124" s="40"/>
      <c r="H124" s="40"/>
      <c r="I124" s="144"/>
      <c r="J124" s="40"/>
      <c r="K124" s="40"/>
      <c r="L124" s="44"/>
      <c r="M124" s="252"/>
      <c r="N124" s="253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132</v>
      </c>
      <c r="AU124" s="17" t="s">
        <v>84</v>
      </c>
    </row>
    <row r="125" s="2" customFormat="1" ht="16.5" customHeight="1">
      <c r="A125" s="38"/>
      <c r="B125" s="39"/>
      <c r="C125" s="236" t="s">
        <v>84</v>
      </c>
      <c r="D125" s="236" t="s">
        <v>126</v>
      </c>
      <c r="E125" s="237" t="s">
        <v>667</v>
      </c>
      <c r="F125" s="238" t="s">
        <v>668</v>
      </c>
      <c r="G125" s="239" t="s">
        <v>168</v>
      </c>
      <c r="H125" s="240">
        <v>1</v>
      </c>
      <c r="I125" s="241"/>
      <c r="J125" s="242">
        <f>ROUND(I125*H125,2)</f>
        <v>0</v>
      </c>
      <c r="K125" s="243"/>
      <c r="L125" s="44"/>
      <c r="M125" s="244" t="s">
        <v>1</v>
      </c>
      <c r="N125" s="245" t="s">
        <v>39</v>
      </c>
      <c r="O125" s="91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8" t="s">
        <v>169</v>
      </c>
      <c r="AT125" s="248" t="s">
        <v>126</v>
      </c>
      <c r="AU125" s="248" t="s">
        <v>84</v>
      </c>
      <c r="AY125" s="17" t="s">
        <v>123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7" t="s">
        <v>82</v>
      </c>
      <c r="BK125" s="249">
        <f>ROUND(I125*H125,2)</f>
        <v>0</v>
      </c>
      <c r="BL125" s="17" t="s">
        <v>169</v>
      </c>
      <c r="BM125" s="248" t="s">
        <v>669</v>
      </c>
    </row>
    <row r="126" s="2" customFormat="1">
      <c r="A126" s="38"/>
      <c r="B126" s="39"/>
      <c r="C126" s="40"/>
      <c r="D126" s="250" t="s">
        <v>132</v>
      </c>
      <c r="E126" s="40"/>
      <c r="F126" s="251" t="s">
        <v>668</v>
      </c>
      <c r="G126" s="40"/>
      <c r="H126" s="40"/>
      <c r="I126" s="144"/>
      <c r="J126" s="40"/>
      <c r="K126" s="40"/>
      <c r="L126" s="44"/>
      <c r="M126" s="252"/>
      <c r="N126" s="253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132</v>
      </c>
      <c r="AU126" s="17" t="s">
        <v>84</v>
      </c>
    </row>
    <row r="127" s="2" customFormat="1">
      <c r="A127" s="38"/>
      <c r="B127" s="39"/>
      <c r="C127" s="40"/>
      <c r="D127" s="250" t="s">
        <v>606</v>
      </c>
      <c r="E127" s="40"/>
      <c r="F127" s="254" t="s">
        <v>670</v>
      </c>
      <c r="G127" s="40"/>
      <c r="H127" s="40"/>
      <c r="I127" s="144"/>
      <c r="J127" s="40"/>
      <c r="K127" s="40"/>
      <c r="L127" s="44"/>
      <c r="M127" s="252"/>
      <c r="N127" s="25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606</v>
      </c>
      <c r="AU127" s="17" t="s">
        <v>84</v>
      </c>
    </row>
    <row r="128" s="12" customFormat="1" ht="22.8" customHeight="1">
      <c r="A128" s="12"/>
      <c r="B128" s="220"/>
      <c r="C128" s="221"/>
      <c r="D128" s="222" t="s">
        <v>73</v>
      </c>
      <c r="E128" s="234" t="s">
        <v>671</v>
      </c>
      <c r="F128" s="234" t="s">
        <v>672</v>
      </c>
      <c r="G128" s="221"/>
      <c r="H128" s="221"/>
      <c r="I128" s="224"/>
      <c r="J128" s="235">
        <f>BK128</f>
        <v>0</v>
      </c>
      <c r="K128" s="221"/>
      <c r="L128" s="226"/>
      <c r="M128" s="227"/>
      <c r="N128" s="228"/>
      <c r="O128" s="228"/>
      <c r="P128" s="229">
        <f>SUM(P129:P132)</f>
        <v>0</v>
      </c>
      <c r="Q128" s="228"/>
      <c r="R128" s="229">
        <f>SUM(R129:R132)</f>
        <v>0</v>
      </c>
      <c r="S128" s="228"/>
      <c r="T128" s="230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1" t="s">
        <v>150</v>
      </c>
      <c r="AT128" s="232" t="s">
        <v>73</v>
      </c>
      <c r="AU128" s="232" t="s">
        <v>82</v>
      </c>
      <c r="AY128" s="231" t="s">
        <v>123</v>
      </c>
      <c r="BK128" s="233">
        <f>SUM(BK129:BK132)</f>
        <v>0</v>
      </c>
    </row>
    <row r="129" s="2" customFormat="1" ht="16.5" customHeight="1">
      <c r="A129" s="38"/>
      <c r="B129" s="39"/>
      <c r="C129" s="236" t="s">
        <v>124</v>
      </c>
      <c r="D129" s="236" t="s">
        <v>126</v>
      </c>
      <c r="E129" s="237" t="s">
        <v>673</v>
      </c>
      <c r="F129" s="238" t="s">
        <v>674</v>
      </c>
      <c r="G129" s="239" t="s">
        <v>129</v>
      </c>
      <c r="H129" s="240">
        <v>60</v>
      </c>
      <c r="I129" s="241"/>
      <c r="J129" s="242">
        <f>ROUND(I129*H129,2)</f>
        <v>0</v>
      </c>
      <c r="K129" s="243"/>
      <c r="L129" s="44"/>
      <c r="M129" s="244" t="s">
        <v>1</v>
      </c>
      <c r="N129" s="245" t="s">
        <v>39</v>
      </c>
      <c r="O129" s="91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8" t="s">
        <v>169</v>
      </c>
      <c r="AT129" s="248" t="s">
        <v>126</v>
      </c>
      <c r="AU129" s="248" t="s">
        <v>84</v>
      </c>
      <c r="AY129" s="17" t="s">
        <v>123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7" t="s">
        <v>82</v>
      </c>
      <c r="BK129" s="249">
        <f>ROUND(I129*H129,2)</f>
        <v>0</v>
      </c>
      <c r="BL129" s="17" t="s">
        <v>169</v>
      </c>
      <c r="BM129" s="248" t="s">
        <v>675</v>
      </c>
    </row>
    <row r="130" s="2" customFormat="1">
      <c r="A130" s="38"/>
      <c r="B130" s="39"/>
      <c r="C130" s="40"/>
      <c r="D130" s="250" t="s">
        <v>132</v>
      </c>
      <c r="E130" s="40"/>
      <c r="F130" s="251" t="s">
        <v>674</v>
      </c>
      <c r="G130" s="40"/>
      <c r="H130" s="40"/>
      <c r="I130" s="144"/>
      <c r="J130" s="40"/>
      <c r="K130" s="40"/>
      <c r="L130" s="44"/>
      <c r="M130" s="252"/>
      <c r="N130" s="25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132</v>
      </c>
      <c r="AU130" s="17" t="s">
        <v>84</v>
      </c>
    </row>
    <row r="131" s="2" customFormat="1">
      <c r="A131" s="38"/>
      <c r="B131" s="39"/>
      <c r="C131" s="40"/>
      <c r="D131" s="250" t="s">
        <v>606</v>
      </c>
      <c r="E131" s="40"/>
      <c r="F131" s="254" t="s">
        <v>676</v>
      </c>
      <c r="G131" s="40"/>
      <c r="H131" s="40"/>
      <c r="I131" s="144"/>
      <c r="J131" s="40"/>
      <c r="K131" s="40"/>
      <c r="L131" s="44"/>
      <c r="M131" s="252"/>
      <c r="N131" s="25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606</v>
      </c>
      <c r="AU131" s="17" t="s">
        <v>84</v>
      </c>
    </row>
    <row r="132" s="13" customFormat="1">
      <c r="A132" s="13"/>
      <c r="B132" s="259"/>
      <c r="C132" s="260"/>
      <c r="D132" s="250" t="s">
        <v>217</v>
      </c>
      <c r="E132" s="261" t="s">
        <v>1</v>
      </c>
      <c r="F132" s="262" t="s">
        <v>677</v>
      </c>
      <c r="G132" s="260"/>
      <c r="H132" s="263">
        <v>60</v>
      </c>
      <c r="I132" s="264"/>
      <c r="J132" s="260"/>
      <c r="K132" s="260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217</v>
      </c>
      <c r="AU132" s="269" t="s">
        <v>84</v>
      </c>
      <c r="AV132" s="13" t="s">
        <v>84</v>
      </c>
      <c r="AW132" s="13" t="s">
        <v>31</v>
      </c>
      <c r="AX132" s="13" t="s">
        <v>82</v>
      </c>
      <c r="AY132" s="269" t="s">
        <v>123</v>
      </c>
    </row>
    <row r="133" s="12" customFormat="1" ht="22.8" customHeight="1">
      <c r="A133" s="12"/>
      <c r="B133" s="220"/>
      <c r="C133" s="221"/>
      <c r="D133" s="222" t="s">
        <v>73</v>
      </c>
      <c r="E133" s="234" t="s">
        <v>678</v>
      </c>
      <c r="F133" s="234" t="s">
        <v>679</v>
      </c>
      <c r="G133" s="221"/>
      <c r="H133" s="221"/>
      <c r="I133" s="224"/>
      <c r="J133" s="235">
        <f>BK133</f>
        <v>0</v>
      </c>
      <c r="K133" s="221"/>
      <c r="L133" s="226"/>
      <c r="M133" s="227"/>
      <c r="N133" s="228"/>
      <c r="O133" s="228"/>
      <c r="P133" s="229">
        <f>SUM(P134:P136)</f>
        <v>0</v>
      </c>
      <c r="Q133" s="228"/>
      <c r="R133" s="229">
        <f>SUM(R134:R136)</f>
        <v>0</v>
      </c>
      <c r="S133" s="228"/>
      <c r="T133" s="230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1" t="s">
        <v>150</v>
      </c>
      <c r="AT133" s="232" t="s">
        <v>73</v>
      </c>
      <c r="AU133" s="232" t="s">
        <v>82</v>
      </c>
      <c r="AY133" s="231" t="s">
        <v>123</v>
      </c>
      <c r="BK133" s="233">
        <f>SUM(BK134:BK136)</f>
        <v>0</v>
      </c>
    </row>
    <row r="134" s="2" customFormat="1" ht="48" customHeight="1">
      <c r="A134" s="38"/>
      <c r="B134" s="39"/>
      <c r="C134" s="236" t="s">
        <v>130</v>
      </c>
      <c r="D134" s="236" t="s">
        <v>126</v>
      </c>
      <c r="E134" s="237" t="s">
        <v>680</v>
      </c>
      <c r="F134" s="238" t="s">
        <v>681</v>
      </c>
      <c r="G134" s="239" t="s">
        <v>168</v>
      </c>
      <c r="H134" s="240">
        <v>1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39</v>
      </c>
      <c r="O134" s="91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169</v>
      </c>
      <c r="AT134" s="248" t="s">
        <v>126</v>
      </c>
      <c r="AU134" s="248" t="s">
        <v>84</v>
      </c>
      <c r="AY134" s="17" t="s">
        <v>123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82</v>
      </c>
      <c r="BK134" s="249">
        <f>ROUND(I134*H134,2)</f>
        <v>0</v>
      </c>
      <c r="BL134" s="17" t="s">
        <v>169</v>
      </c>
      <c r="BM134" s="248" t="s">
        <v>682</v>
      </c>
    </row>
    <row r="135" s="2" customFormat="1">
      <c r="A135" s="38"/>
      <c r="B135" s="39"/>
      <c r="C135" s="40"/>
      <c r="D135" s="250" t="s">
        <v>132</v>
      </c>
      <c r="E135" s="40"/>
      <c r="F135" s="251" t="s">
        <v>683</v>
      </c>
      <c r="G135" s="40"/>
      <c r="H135" s="40"/>
      <c r="I135" s="144"/>
      <c r="J135" s="40"/>
      <c r="K135" s="40"/>
      <c r="L135" s="44"/>
      <c r="M135" s="252"/>
      <c r="N135" s="25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132</v>
      </c>
      <c r="AU135" s="17" t="s">
        <v>84</v>
      </c>
    </row>
    <row r="136" s="2" customFormat="1">
      <c r="A136" s="38"/>
      <c r="B136" s="39"/>
      <c r="C136" s="40"/>
      <c r="D136" s="250" t="s">
        <v>606</v>
      </c>
      <c r="E136" s="40"/>
      <c r="F136" s="254" t="s">
        <v>684</v>
      </c>
      <c r="G136" s="40"/>
      <c r="H136" s="40"/>
      <c r="I136" s="144"/>
      <c r="J136" s="40"/>
      <c r="K136" s="40"/>
      <c r="L136" s="44"/>
      <c r="M136" s="255"/>
      <c r="N136" s="256"/>
      <c r="O136" s="257"/>
      <c r="P136" s="257"/>
      <c r="Q136" s="257"/>
      <c r="R136" s="257"/>
      <c r="S136" s="257"/>
      <c r="T136" s="25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606</v>
      </c>
      <c r="AU136" s="17" t="s">
        <v>84</v>
      </c>
    </row>
    <row r="137" s="2" customFormat="1" ht="6.96" customHeight="1">
      <c r="A137" s="38"/>
      <c r="B137" s="66"/>
      <c r="C137" s="67"/>
      <c r="D137" s="67"/>
      <c r="E137" s="67"/>
      <c r="F137" s="67"/>
      <c r="G137" s="67"/>
      <c r="H137" s="67"/>
      <c r="I137" s="183"/>
      <c r="J137" s="67"/>
      <c r="K137" s="67"/>
      <c r="L137" s="44"/>
      <c r="M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r7cpGRYexX5D7RKrEijDNpmRwYoVi45vN7VbUyA1KUvj85pl6z2MhL0VqLcUXwaYK6BwlTdDtBUZyQzEbIar6A==" hashValue="d/zGn1u0NUE6/bpyvVERKVEBO5IgsgmExDN30iFog8ig6LIQ6VDwFisje49nya2QGYqVt98v01ZoYJlm8/NWfA==" algorithmName="SHA-512" password="CC35"/>
  <autoFilter ref="C119:K13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MIROSLAVSPATENK\Akvopro</dc:creator>
  <cp:lastModifiedBy>MIROSLAVSPATENK\Akvopro</cp:lastModifiedBy>
  <dcterms:created xsi:type="dcterms:W3CDTF">2019-09-04T14:12:34Z</dcterms:created>
  <dcterms:modified xsi:type="dcterms:W3CDTF">2019-09-04T14:12:40Z</dcterms:modified>
</cp:coreProperties>
</file>